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315" windowWidth="9570" windowHeight="12825" tabRatio="702" activeTab="0"/>
  </bookViews>
  <sheets>
    <sheet name="Integra" sheetId="1" r:id="rId1"/>
    <sheet name="Plint" sheetId="2" r:id="rId2"/>
  </sheets>
  <definedNames>
    <definedName name="aanvoer_retour">'Integra'!$AK$2:$AK$35</definedName>
    <definedName name="_xlnm.Print_Area" localSheetId="0">'Integra'!$A$20:$AD$72</definedName>
    <definedName name="landen">'Integra'!$AG$1:$AG$4</definedName>
    <definedName name="omgeving">'Integra'!$AL$2:$AL$33</definedName>
  </definedNames>
  <calcPr fullCalcOnLoad="1"/>
</workbook>
</file>

<file path=xl/sharedStrings.xml><?xml version="1.0" encoding="utf-8"?>
<sst xmlns="http://schemas.openxmlformats.org/spreadsheetml/2006/main" count="126" uniqueCount="42">
  <si>
    <t>75/65/20</t>
  </si>
  <si>
    <t>n-waarde</t>
  </si>
  <si>
    <t xml:space="preserve">Type 11 </t>
  </si>
  <si>
    <t xml:space="preserve">Type 21S </t>
  </si>
  <si>
    <t xml:space="preserve">Type 22 </t>
  </si>
  <si>
    <t xml:space="preserve">Type 33 </t>
  </si>
  <si>
    <t>90/70/20</t>
  </si>
  <si>
    <t>21S</t>
  </si>
  <si>
    <t>t1</t>
  </si>
  <si>
    <t>F</t>
  </si>
  <si>
    <t>=</t>
  </si>
  <si>
    <t>t2</t>
  </si>
  <si>
    <t>tr</t>
  </si>
  <si>
    <t>BE</t>
  </si>
  <si>
    <t>NL</t>
  </si>
  <si>
    <t>FR</t>
  </si>
  <si>
    <t>OT</t>
  </si>
  <si>
    <t>L</t>
  </si>
  <si>
    <t>H</t>
  </si>
  <si>
    <t>2011</t>
  </si>
  <si>
    <t>Kamer I ambiance</t>
  </si>
  <si>
    <t>Retour I retour</t>
  </si>
  <si>
    <t>Aanvoer I départ</t>
  </si>
  <si>
    <t>Drukverlies</t>
  </si>
  <si>
    <t>DP</t>
  </si>
  <si>
    <t>Plint(he)</t>
  </si>
  <si>
    <t>Integra plint</t>
  </si>
  <si>
    <t>Parada plint</t>
  </si>
  <si>
    <t>Parada plint D</t>
  </si>
  <si>
    <t>Ramo plint</t>
  </si>
  <si>
    <t>Ramo plint D</t>
  </si>
  <si>
    <t>type</t>
  </si>
  <si>
    <t>W/m - 75/65/20°C</t>
  </si>
  <si>
    <t>W/m - 90/70/20°C</t>
  </si>
  <si>
    <t>n-coëfficient</t>
  </si>
  <si>
    <t>stock</t>
  </si>
  <si>
    <t>kv stand/position</t>
  </si>
  <si>
    <t>Drukverlies I perte de charge</t>
  </si>
  <si>
    <t>°C</t>
  </si>
  <si>
    <t>mBar</t>
  </si>
  <si>
    <t>Inregelstand kraanlichaam</t>
  </si>
  <si>
    <t>Réglage de la vanne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</si>
</sst>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#,##0\ &quot;BF&quot;;\-#,##0\ &quot;BF&quot;"/>
    <numFmt numFmtId="181" formatCode="#,##0\ &quot;BF&quot;;[Red]\-#,##0\ &quot;BF&quot;"/>
    <numFmt numFmtId="182" formatCode="#,##0.00\ &quot;BF&quot;;\-#,##0.00\ &quot;BF&quot;"/>
    <numFmt numFmtId="183" formatCode="#,##0.00\ &quot;BF&quot;;[Red]\-#,##0.00\ &quot;BF&quot;"/>
    <numFmt numFmtId="184" formatCode="_-* #,##0\ &quot;BF&quot;_-;\-* #,##0\ &quot;BF&quot;_-;_-* &quot;-&quot;\ &quot;BF&quot;_-;_-@_-"/>
    <numFmt numFmtId="185" formatCode="_-* #,##0\ _B_F_-;\-* #,##0\ _B_F_-;_-* &quot;-&quot;\ _B_F_-;_-@_-"/>
    <numFmt numFmtId="186" formatCode="_-* #,##0.00\ &quot;BF&quot;_-;\-* #,##0.00\ &quot;BF&quot;_-;_-* &quot;-&quot;??\ &quot;BF&quot;_-;_-@_-"/>
    <numFmt numFmtId="187" formatCode="_-* #,##0.00\ _B_F_-;\-* #,##0.00\ _B_F_-;_-* &quot;-&quot;??\ _B_F_-;_-@_-"/>
    <numFmt numFmtId="188" formatCode="&quot;fl&quot;\ #,##0_-;&quot;fl&quot;\ #,##0\-"/>
    <numFmt numFmtId="189" formatCode="&quot;fl&quot;\ #,##0_-;[Red]&quot;fl&quot;\ #,##0\-"/>
    <numFmt numFmtId="190" formatCode="&quot;fl&quot;\ #,##0.00_-;&quot;fl&quot;\ #,##0.00\-"/>
    <numFmt numFmtId="191" formatCode="&quot;fl&quot;\ #,##0.00_-;[Red]&quot;fl&quot;\ #,##0.00\-"/>
    <numFmt numFmtId="192" formatCode="_-&quot;fl&quot;\ * #,##0_-;_-&quot;fl&quot;\ * #,##0\-;_-&quot;fl&quot;\ * &quot;-&quot;_-;_-@_-"/>
    <numFmt numFmtId="193" formatCode="_-* #,##0_-;_-* #,##0\-;_-* &quot;-&quot;_-;_-@_-"/>
    <numFmt numFmtId="194" formatCode="_-&quot;fl&quot;\ * #,##0.00_-;_-&quot;fl&quot;\ * #,##0.00\-;_-&quot;fl&quot;\ * &quot;-&quot;??_-;_-@_-"/>
    <numFmt numFmtId="195" formatCode="_-* #,##0.00_-;_-* #,##0.00\-;_-* &quot;-&quot;??_-;_-@_-"/>
    <numFmt numFmtId="196" formatCode="#,##0\ &quot;zł&quot;;\-#,##0\ &quot;zł&quot;"/>
    <numFmt numFmtId="197" formatCode="#,##0\ &quot;zł&quot;;[Red]\-#,##0\ &quot;zł&quot;"/>
    <numFmt numFmtId="198" formatCode="#,##0.00\ &quot;zł&quot;;\-#,##0.00\ &quot;zł&quot;"/>
    <numFmt numFmtId="199" formatCode="#,##0.00\ &quot;zł&quot;;[Red]\-#,##0.00\ &quot;zł&quot;"/>
    <numFmt numFmtId="200" formatCode="_-* #,##0\ &quot;zł&quot;_-;\-* #,##0\ &quot;zł&quot;_-;_-* &quot;-&quot;\ &quot;zł&quot;_-;_-@_-"/>
    <numFmt numFmtId="201" formatCode="_-* #,##0\ _z_ł_-;\-* #,##0\ _z_ł_-;_-* &quot;-&quot;\ _z_ł_-;_-@_-"/>
    <numFmt numFmtId="202" formatCode="_-* #,##0.00\ &quot;zł&quot;_-;\-* #,##0.00\ &quot;zł&quot;_-;_-* &quot;-&quot;??\ &quot;zł&quot;_-;_-@_-"/>
    <numFmt numFmtId="203" formatCode="_-* #,##0.00\ _z_ł_-;\-* #,##0.00\ _z_ł_-;_-* &quot;-&quot;??\ _z_ł_-;_-@_-"/>
    <numFmt numFmtId="204" formatCode="0.0"/>
    <numFmt numFmtId="205" formatCode="0.000"/>
    <numFmt numFmtId="206" formatCode="#,##0.00_ ;\-#,##0.00\ "/>
    <numFmt numFmtId="207" formatCode="0.0000"/>
    <numFmt numFmtId="208" formatCode="&quot;Ja&quot;;&quot;Ja&quot;;&quot;Nee&quot;"/>
    <numFmt numFmtId="209" formatCode="&quot;Waar&quot;;&quot;Waar&quot;;&quot;Niet waar&quot;"/>
    <numFmt numFmtId="210" formatCode="&quot;Aan&quot;;&quot;Aan&quot;;&quot;Uit&quot;"/>
  </numFmts>
  <fonts count="65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16"/>
      <name val="Arial"/>
      <family val="2"/>
    </font>
    <font>
      <sz val="12"/>
      <color indexed="10"/>
      <name val="Arial"/>
      <family val="2"/>
    </font>
    <font>
      <sz val="12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sz val="16"/>
      <name val="Arial"/>
      <family val="2"/>
    </font>
    <font>
      <b/>
      <sz val="12"/>
      <color indexed="5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" fillId="0" borderId="0" applyNumberFormat="0" applyFill="0" applyBorder="0" applyAlignment="0" applyProtection="0"/>
    <xf numFmtId="0" fontId="50" fillId="28" borderId="1" applyNumberFormat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30" borderId="7" applyNumberFormat="0" applyFont="0" applyAlignment="0" applyProtection="0"/>
    <xf numFmtId="0" fontId="55" fillId="31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25" borderId="9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3" xfId="0" applyFont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207" fontId="10" fillId="0" borderId="0" xfId="0" applyNumberFormat="1" applyFont="1" applyBorder="1" applyAlignment="1">
      <alignment/>
    </xf>
    <xf numFmtId="207" fontId="0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2" fontId="13" fillId="0" borderId="0" xfId="0" applyNumberFormat="1" applyFont="1" applyFill="1" applyAlignment="1">
      <alignment/>
    </xf>
    <xf numFmtId="0" fontId="8" fillId="0" borderId="14" xfId="0" applyFont="1" applyBorder="1" applyAlignment="1">
      <alignment/>
    </xf>
    <xf numFmtId="1" fontId="10" fillId="0" borderId="11" xfId="0" applyNumberFormat="1" applyFont="1" applyFill="1" applyBorder="1" applyAlignment="1">
      <alignment/>
    </xf>
    <xf numFmtId="1" fontId="10" fillId="0" borderId="12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16" fillId="0" borderId="0" xfId="0" applyFont="1" applyFill="1" applyAlignment="1">
      <alignment horizontal="right"/>
    </xf>
    <xf numFmtId="0" fontId="11" fillId="0" borderId="0" xfId="0" applyFont="1" applyAlignment="1">
      <alignment/>
    </xf>
    <xf numFmtId="0" fontId="2" fillId="0" borderId="0" xfId="0" applyFont="1" applyAlignment="1">
      <alignment/>
    </xf>
    <xf numFmtId="2" fontId="16" fillId="0" borderId="0" xfId="0" applyNumberFormat="1" applyFont="1" applyAlignment="1">
      <alignment/>
    </xf>
    <xf numFmtId="0" fontId="2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9" fillId="33" borderId="11" xfId="0" applyFont="1" applyFill="1" applyBorder="1" applyAlignment="1">
      <alignment horizontal="right"/>
    </xf>
    <xf numFmtId="0" fontId="0" fillId="32" borderId="0" xfId="0" applyFill="1" applyBorder="1" applyAlignment="1">
      <alignment/>
    </xf>
    <xf numFmtId="2" fontId="12" fillId="33" borderId="11" xfId="0" applyNumberFormat="1" applyFont="1" applyFill="1" applyBorder="1" applyAlignment="1">
      <alignment horizontal="right"/>
    </xf>
    <xf numFmtId="2" fontId="13" fillId="32" borderId="0" xfId="0" applyNumberFormat="1" applyFont="1" applyFill="1" applyBorder="1" applyAlignment="1">
      <alignment/>
    </xf>
    <xf numFmtId="0" fontId="17" fillId="0" borderId="11" xfId="0" applyFont="1" applyFill="1" applyBorder="1" applyAlignment="1">
      <alignment/>
    </xf>
    <xf numFmtId="1" fontId="17" fillId="0" borderId="11" xfId="0" applyNumberFormat="1" applyFont="1" applyFill="1" applyBorder="1" applyAlignment="1">
      <alignment/>
    </xf>
    <xf numFmtId="1" fontId="10" fillId="33" borderId="11" xfId="0" applyNumberFormat="1" applyFont="1" applyFill="1" applyBorder="1" applyAlignment="1">
      <alignment/>
    </xf>
    <xf numFmtId="1" fontId="10" fillId="33" borderId="12" xfId="0" applyNumberFormat="1" applyFont="1" applyFill="1" applyBorder="1" applyAlignment="1">
      <alignment/>
    </xf>
    <xf numFmtId="1" fontId="10" fillId="33" borderId="13" xfId="0" applyNumberFormat="1" applyFont="1" applyFill="1" applyBorder="1" applyAlignment="1">
      <alignment/>
    </xf>
    <xf numFmtId="0" fontId="18" fillId="33" borderId="11" xfId="0" applyNumberFormat="1" applyFont="1" applyFill="1" applyBorder="1" applyAlignment="1">
      <alignment horizontal="right"/>
    </xf>
    <xf numFmtId="0" fontId="0" fillId="32" borderId="15" xfId="0" applyFill="1" applyBorder="1" applyAlignment="1">
      <alignment/>
    </xf>
    <xf numFmtId="0" fontId="0" fillId="33" borderId="0" xfId="0" applyFill="1" applyAlignment="1">
      <alignment/>
    </xf>
    <xf numFmtId="207" fontId="10" fillId="0" borderId="0" xfId="0" applyNumberFormat="1" applyFont="1" applyAlignment="1">
      <alignment/>
    </xf>
    <xf numFmtId="0" fontId="14" fillId="33" borderId="0" xfId="0" applyFont="1" applyFill="1" applyAlignment="1">
      <alignment/>
    </xf>
    <xf numFmtId="0" fontId="10" fillId="33" borderId="13" xfId="0" applyFont="1" applyFill="1" applyBorder="1" applyAlignment="1">
      <alignment horizontal="left"/>
    </xf>
    <xf numFmtId="0" fontId="17" fillId="33" borderId="13" xfId="0" applyNumberFormat="1" applyFont="1" applyFill="1" applyBorder="1" applyAlignment="1" quotePrefix="1">
      <alignment horizontal="left"/>
    </xf>
    <xf numFmtId="1" fontId="17" fillId="0" borderId="12" xfId="0" applyNumberFormat="1" applyFont="1" applyFill="1" applyBorder="1" applyAlignment="1">
      <alignment/>
    </xf>
    <xf numFmtId="0" fontId="15" fillId="18" borderId="0" xfId="0" applyFont="1" applyFill="1" applyBorder="1" applyAlignment="1">
      <alignment horizontal="center"/>
    </xf>
    <xf numFmtId="0" fontId="20" fillId="18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Alignment="1" quotePrefix="1">
      <alignment/>
    </xf>
    <xf numFmtId="0" fontId="21" fillId="0" borderId="0" xfId="0" applyFont="1" applyFill="1" applyAlignment="1">
      <alignment/>
    </xf>
    <xf numFmtId="0" fontId="22" fillId="0" borderId="0" xfId="0" applyFont="1" applyAlignment="1">
      <alignment/>
    </xf>
    <xf numFmtId="2" fontId="13" fillId="33" borderId="0" xfId="0" applyNumberFormat="1" applyFont="1" applyFill="1" applyAlignment="1">
      <alignment/>
    </xf>
    <xf numFmtId="0" fontId="0" fillId="33" borderId="0" xfId="0" applyFill="1" applyBorder="1" applyAlignment="1">
      <alignment/>
    </xf>
    <xf numFmtId="2" fontId="13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2" fontId="12" fillId="33" borderId="11" xfId="0" applyNumberFormat="1" applyFont="1" applyFill="1" applyBorder="1" applyAlignment="1">
      <alignment/>
    </xf>
    <xf numFmtId="2" fontId="12" fillId="33" borderId="12" xfId="0" applyNumberFormat="1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2" fontId="9" fillId="33" borderId="13" xfId="0" applyNumberFormat="1" applyFont="1" applyFill="1" applyBorder="1" applyAlignment="1" quotePrefix="1">
      <alignment/>
    </xf>
    <xf numFmtId="0" fontId="10" fillId="33" borderId="13" xfId="0" applyFont="1" applyFill="1" applyBorder="1" applyAlignment="1">
      <alignment/>
    </xf>
    <xf numFmtId="2" fontId="12" fillId="33" borderId="13" xfId="0" applyNumberFormat="1" applyFont="1" applyFill="1" applyBorder="1" applyAlignment="1">
      <alignment/>
    </xf>
    <xf numFmtId="0" fontId="0" fillId="33" borderId="0" xfId="0" applyFill="1" applyAlignment="1">
      <alignment/>
    </xf>
    <xf numFmtId="207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1" fontId="18" fillId="34" borderId="11" xfId="0" applyNumberFormat="1" applyFont="1" applyFill="1" applyBorder="1" applyAlignment="1">
      <alignment/>
    </xf>
    <xf numFmtId="1" fontId="9" fillId="34" borderId="12" xfId="0" applyNumberFormat="1" applyFont="1" applyFill="1" applyBorder="1" applyAlignment="1">
      <alignment/>
    </xf>
    <xf numFmtId="1" fontId="9" fillId="34" borderId="11" xfId="0" applyNumberFormat="1" applyFont="1" applyFill="1" applyBorder="1" applyAlignment="1" quotePrefix="1">
      <alignment/>
    </xf>
    <xf numFmtId="1" fontId="9" fillId="10" borderId="11" xfId="0" applyNumberFormat="1" applyFont="1" applyFill="1" applyBorder="1" applyAlignment="1" quotePrefix="1">
      <alignment/>
    </xf>
    <xf numFmtId="1" fontId="9" fillId="35" borderId="11" xfId="0" applyNumberFormat="1" applyFont="1" applyFill="1" applyBorder="1" applyAlignment="1" quotePrefix="1">
      <alignment/>
    </xf>
    <xf numFmtId="0" fontId="10" fillId="0" borderId="10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11" xfId="0" applyFont="1" applyBorder="1" applyAlignment="1" applyProtection="1">
      <alignment/>
      <protection hidden="1"/>
    </xf>
    <xf numFmtId="0" fontId="10" fillId="0" borderId="13" xfId="0" applyFont="1" applyBorder="1" applyAlignment="1" applyProtection="1">
      <alignment/>
      <protection hidden="1"/>
    </xf>
    <xf numFmtId="0" fontId="9" fillId="0" borderId="11" xfId="0" applyFont="1" applyFill="1" applyBorder="1" applyAlignment="1" applyProtection="1">
      <alignment horizontal="center"/>
      <protection hidden="1"/>
    </xf>
    <xf numFmtId="0" fontId="9" fillId="0" borderId="12" xfId="0" applyFont="1" applyFill="1" applyBorder="1" applyAlignment="1" applyProtection="1">
      <alignment horizontal="center"/>
      <protection hidden="1"/>
    </xf>
    <xf numFmtId="0" fontId="9" fillId="0" borderId="13" xfId="0" applyFont="1" applyFill="1" applyBorder="1" applyAlignment="1" applyProtection="1">
      <alignment horizontal="center"/>
      <protection hidden="1"/>
    </xf>
    <xf numFmtId="0" fontId="10" fillId="0" borderId="11" xfId="0" applyFont="1" applyFill="1" applyBorder="1" applyAlignment="1" applyProtection="1">
      <alignment horizontal="center"/>
      <protection hidden="1"/>
    </xf>
    <xf numFmtId="0" fontId="10" fillId="0" borderId="13" xfId="0" applyFont="1" applyFill="1" applyBorder="1" applyAlignment="1" applyProtection="1">
      <alignment horizontal="center"/>
      <protection hidden="1"/>
    </xf>
    <xf numFmtId="0" fontId="10" fillId="36" borderId="11" xfId="0" applyFont="1" applyFill="1" applyBorder="1" applyAlignment="1" applyProtection="1">
      <alignment horizontal="center"/>
      <protection hidden="1"/>
    </xf>
    <xf numFmtId="0" fontId="10" fillId="36" borderId="12" xfId="0" applyFont="1" applyFill="1" applyBorder="1" applyAlignment="1" applyProtection="1">
      <alignment horizontal="center"/>
      <protection hidden="1"/>
    </xf>
    <xf numFmtId="0" fontId="10" fillId="36" borderId="13" xfId="0" applyFont="1" applyFill="1" applyBorder="1" applyAlignment="1" applyProtection="1">
      <alignment horizontal="center"/>
      <protection hidden="1"/>
    </xf>
    <xf numFmtId="0" fontId="10" fillId="0" borderId="12" xfId="0" applyFont="1" applyFill="1" applyBorder="1" applyAlignment="1" applyProtection="1">
      <alignment horizontal="center"/>
      <protection hidden="1"/>
    </xf>
    <xf numFmtId="1" fontId="10" fillId="36" borderId="11" xfId="0" applyNumberFormat="1" applyFont="1" applyFill="1" applyBorder="1" applyAlignment="1" applyProtection="1">
      <alignment horizontal="center"/>
      <protection hidden="1"/>
    </xf>
    <xf numFmtId="1" fontId="10" fillId="36" borderId="12" xfId="0" applyNumberFormat="1" applyFont="1" applyFill="1" applyBorder="1" applyAlignment="1" applyProtection="1">
      <alignment horizontal="center"/>
      <protection hidden="1"/>
    </xf>
    <xf numFmtId="1" fontId="10" fillId="36" borderId="13" xfId="0" applyNumberFormat="1" applyFont="1" applyFill="1" applyBorder="1" applyAlignment="1" applyProtection="1">
      <alignment horizontal="center"/>
      <protection hidden="1"/>
    </xf>
    <xf numFmtId="1" fontId="10" fillId="0" borderId="11" xfId="0" applyNumberFormat="1" applyFont="1" applyFill="1" applyBorder="1" applyAlignment="1" applyProtection="1">
      <alignment horizontal="center"/>
      <protection hidden="1"/>
    </xf>
    <xf numFmtId="1" fontId="10" fillId="0" borderId="12" xfId="0" applyNumberFormat="1" applyFont="1" applyFill="1" applyBorder="1" applyAlignment="1" applyProtection="1">
      <alignment horizontal="center"/>
      <protection hidden="1"/>
    </xf>
    <xf numFmtId="1" fontId="10" fillId="0" borderId="13" xfId="0" applyNumberFormat="1" applyFont="1" applyFill="1" applyBorder="1" applyAlignment="1" applyProtection="1">
      <alignment horizontal="center"/>
      <protection hidden="1"/>
    </xf>
    <xf numFmtId="2" fontId="9" fillId="0" borderId="11" xfId="0" applyNumberFormat="1" applyFont="1" applyFill="1" applyBorder="1" applyAlignment="1" applyProtection="1">
      <alignment horizontal="center"/>
      <protection hidden="1"/>
    </xf>
    <xf numFmtId="0" fontId="8" fillId="0" borderId="0" xfId="0" applyFont="1" applyAlignment="1">
      <alignment/>
    </xf>
    <xf numFmtId="0" fontId="10" fillId="0" borderId="17" xfId="0" applyFont="1" applyFill="1" applyBorder="1" applyAlignment="1" applyProtection="1">
      <alignment horizontal="center"/>
      <protection hidden="1"/>
    </xf>
    <xf numFmtId="0" fontId="10" fillId="0" borderId="18" xfId="0" applyFont="1" applyFill="1" applyBorder="1" applyAlignment="1" applyProtection="1">
      <alignment horizontal="center"/>
      <protection hidden="1"/>
    </xf>
    <xf numFmtId="1" fontId="10" fillId="36" borderId="17" xfId="0" applyNumberFormat="1" applyFont="1" applyFill="1" applyBorder="1" applyAlignment="1" applyProtection="1">
      <alignment horizontal="center"/>
      <protection hidden="1"/>
    </xf>
    <xf numFmtId="1" fontId="10" fillId="36" borderId="19" xfId="0" applyNumberFormat="1" applyFont="1" applyFill="1" applyBorder="1" applyAlignment="1" applyProtection="1">
      <alignment horizontal="center"/>
      <protection hidden="1"/>
    </xf>
    <xf numFmtId="1" fontId="10" fillId="36" borderId="18" xfId="0" applyNumberFormat="1" applyFont="1" applyFill="1" applyBorder="1" applyAlignment="1" applyProtection="1">
      <alignment horizontal="center"/>
      <protection hidden="1"/>
    </xf>
    <xf numFmtId="1" fontId="10" fillId="0" borderId="17" xfId="0" applyNumberFormat="1" applyFont="1" applyFill="1" applyBorder="1" applyAlignment="1" applyProtection="1">
      <alignment horizontal="center"/>
      <protection hidden="1"/>
    </xf>
    <xf numFmtId="1" fontId="10" fillId="0" borderId="19" xfId="0" applyNumberFormat="1" applyFont="1" applyFill="1" applyBorder="1" applyAlignment="1" applyProtection="1">
      <alignment horizontal="center"/>
      <protection hidden="1"/>
    </xf>
    <xf numFmtId="1" fontId="10" fillId="0" borderId="18" xfId="0" applyNumberFormat="1" applyFont="1" applyFill="1" applyBorder="1" applyAlignment="1" applyProtection="1">
      <alignment horizontal="center"/>
      <protection hidden="1"/>
    </xf>
    <xf numFmtId="2" fontId="12" fillId="0" borderId="14" xfId="0" applyNumberFormat="1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0" fontId="11" fillId="0" borderId="0" xfId="0" applyFont="1" applyFill="1" applyBorder="1" applyAlignment="1" applyProtection="1">
      <alignment horizontal="center"/>
      <protection hidden="1"/>
    </xf>
    <xf numFmtId="2" fontId="11" fillId="33" borderId="0" xfId="0" applyNumberFormat="1" applyFont="1" applyFill="1" applyBorder="1" applyAlignment="1" applyProtection="1">
      <alignment horizontal="center"/>
      <protection hidden="1"/>
    </xf>
    <xf numFmtId="2" fontId="11" fillId="0" borderId="0" xfId="0" applyNumberFormat="1" applyFont="1" applyFill="1" applyBorder="1" applyAlignment="1" applyProtection="1">
      <alignment horizontal="center"/>
      <protection hidden="1"/>
    </xf>
    <xf numFmtId="2" fontId="11" fillId="36" borderId="0" xfId="0" applyNumberFormat="1" applyFont="1" applyFill="1" applyBorder="1" applyAlignment="1" applyProtection="1">
      <alignment horizontal="center"/>
      <protection hidden="1"/>
    </xf>
    <xf numFmtId="0" fontId="10" fillId="0" borderId="0" xfId="0" applyFont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 applyProtection="1">
      <alignment horizontal="center"/>
      <protection hidden="1"/>
    </xf>
    <xf numFmtId="207" fontId="10" fillId="0" borderId="0" xfId="0" applyNumberFormat="1" applyFont="1" applyFill="1" applyBorder="1" applyAlignment="1">
      <alignment/>
    </xf>
    <xf numFmtId="207" fontId="10" fillId="0" borderId="0" xfId="0" applyNumberFormat="1" applyFont="1" applyFill="1" applyBorder="1" applyAlignment="1">
      <alignment horizontal="center"/>
    </xf>
    <xf numFmtId="0" fontId="10" fillId="36" borderId="0" xfId="0" applyFont="1" applyFill="1" applyAlignment="1">
      <alignment/>
    </xf>
    <xf numFmtId="1" fontId="9" fillId="35" borderId="11" xfId="0" applyNumberFormat="1" applyFont="1" applyFill="1" applyBorder="1" applyAlignment="1">
      <alignment/>
    </xf>
    <xf numFmtId="1" fontId="9" fillId="37" borderId="11" xfId="0" applyNumberFormat="1" applyFont="1" applyFill="1" applyBorder="1" applyAlignment="1">
      <alignment/>
    </xf>
    <xf numFmtId="1" fontId="9" fillId="38" borderId="11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14" fillId="0" borderId="0" xfId="0" applyFont="1" applyAlignment="1">
      <alignment/>
    </xf>
    <xf numFmtId="1" fontId="10" fillId="0" borderId="13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1" fontId="17" fillId="0" borderId="13" xfId="0" applyNumberFormat="1" applyFont="1" applyFill="1" applyBorder="1" applyAlignment="1">
      <alignment/>
    </xf>
    <xf numFmtId="0" fontId="13" fillId="0" borderId="0" xfId="0" applyNumberFormat="1" applyFont="1" applyFill="1" applyAlignment="1">
      <alignment/>
    </xf>
    <xf numFmtId="0" fontId="13" fillId="0" borderId="0" xfId="0" applyNumberFormat="1" applyFont="1" applyFill="1" applyBorder="1" applyAlignment="1">
      <alignment/>
    </xf>
    <xf numFmtId="2" fontId="13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10" fillId="0" borderId="13" xfId="0" applyFont="1" applyFill="1" applyBorder="1" applyAlignment="1">
      <alignment horizontal="left"/>
    </xf>
    <xf numFmtId="0" fontId="17" fillId="0" borderId="12" xfId="0" applyFont="1" applyFill="1" applyBorder="1" applyAlignment="1">
      <alignment/>
    </xf>
    <xf numFmtId="2" fontId="1" fillId="33" borderId="0" xfId="0" applyNumberFormat="1" applyFont="1" applyFill="1" applyAlignment="1">
      <alignment/>
    </xf>
    <xf numFmtId="2" fontId="1" fillId="0" borderId="0" xfId="0" applyNumberFormat="1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32" borderId="0" xfId="0" applyFont="1" applyFill="1" applyBorder="1" applyAlignment="1">
      <alignment/>
    </xf>
    <xf numFmtId="1" fontId="9" fillId="10" borderId="12" xfId="0" applyNumberFormat="1" applyFont="1" applyFill="1" applyBorder="1" applyAlignment="1" quotePrefix="1">
      <alignment/>
    </xf>
    <xf numFmtId="2" fontId="9" fillId="33" borderId="12" xfId="0" applyNumberFormat="1" applyFont="1" applyFill="1" applyBorder="1" applyAlignment="1" quotePrefix="1">
      <alignment/>
    </xf>
    <xf numFmtId="1" fontId="9" fillId="35" borderId="13" xfId="0" applyNumberFormat="1" applyFont="1" applyFill="1" applyBorder="1" applyAlignment="1" quotePrefix="1">
      <alignment/>
    </xf>
    <xf numFmtId="1" fontId="9" fillId="35" borderId="12" xfId="0" applyNumberFormat="1" applyFont="1" applyFill="1" applyBorder="1" applyAlignment="1" quotePrefix="1">
      <alignment/>
    </xf>
    <xf numFmtId="1" fontId="9" fillId="37" borderId="13" xfId="0" applyNumberFormat="1" applyFont="1" applyFill="1" applyBorder="1" applyAlignment="1" quotePrefix="1">
      <alignment/>
    </xf>
    <xf numFmtId="1" fontId="9" fillId="37" borderId="12" xfId="0" applyNumberFormat="1" applyFont="1" applyFill="1" applyBorder="1" applyAlignment="1" quotePrefix="1">
      <alignment/>
    </xf>
    <xf numFmtId="1" fontId="9" fillId="38" borderId="13" xfId="0" applyNumberFormat="1" applyFont="1" applyFill="1" applyBorder="1" applyAlignment="1" quotePrefix="1">
      <alignment/>
    </xf>
    <xf numFmtId="1" fontId="9" fillId="38" borderId="12" xfId="0" applyNumberFormat="1" applyFont="1" applyFill="1" applyBorder="1" applyAlignment="1" quotePrefix="1">
      <alignment/>
    </xf>
    <xf numFmtId="1" fontId="9" fillId="10" borderId="12" xfId="0" applyNumberFormat="1" applyFont="1" applyFill="1" applyBorder="1" applyAlignment="1">
      <alignment/>
    </xf>
    <xf numFmtId="1" fontId="9" fillId="37" borderId="11" xfId="0" applyNumberFormat="1" applyFont="1" applyFill="1" applyBorder="1" applyAlignment="1" quotePrefix="1">
      <alignment/>
    </xf>
    <xf numFmtId="1" fontId="9" fillId="10" borderId="13" xfId="0" applyNumberFormat="1" applyFont="1" applyFill="1" applyBorder="1" applyAlignment="1">
      <alignment/>
    </xf>
    <xf numFmtId="0" fontId="15" fillId="18" borderId="0" xfId="0" applyFont="1" applyFill="1" applyBorder="1" applyAlignment="1">
      <alignment/>
    </xf>
    <xf numFmtId="0" fontId="19" fillId="18" borderId="0" xfId="0" applyFont="1" applyFill="1" applyBorder="1" applyAlignment="1">
      <alignment/>
    </xf>
    <xf numFmtId="0" fontId="23" fillId="0" borderId="10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1" fontId="9" fillId="34" borderId="13" xfId="0" applyNumberFormat="1" applyFont="1" applyFill="1" applyBorder="1" applyAlignment="1">
      <alignment/>
    </xf>
    <xf numFmtId="1" fontId="9" fillId="34" borderId="11" xfId="0" applyNumberFormat="1" applyFont="1" applyFill="1" applyBorder="1" applyAlignment="1">
      <alignment/>
    </xf>
    <xf numFmtId="1" fontId="9" fillId="34" borderId="12" xfId="0" applyNumberFormat="1" applyFont="1" applyFill="1" applyBorder="1" applyAlignment="1" quotePrefix="1">
      <alignment/>
    </xf>
    <xf numFmtId="1" fontId="9" fillId="34" borderId="13" xfId="0" applyNumberFormat="1" applyFont="1" applyFill="1" applyBorder="1" applyAlignment="1" quotePrefix="1">
      <alignment/>
    </xf>
    <xf numFmtId="1" fontId="9" fillId="10" borderId="13" xfId="0" applyNumberFormat="1" applyFont="1" applyFill="1" applyBorder="1" applyAlignment="1" quotePrefix="1">
      <alignment/>
    </xf>
    <xf numFmtId="0" fontId="61" fillId="0" borderId="0" xfId="0" applyFont="1" applyAlignment="1">
      <alignment/>
    </xf>
    <xf numFmtId="0" fontId="62" fillId="0" borderId="0" xfId="0" applyFont="1" applyBorder="1" applyAlignment="1" quotePrefix="1">
      <alignment horizontal="center"/>
    </xf>
    <xf numFmtId="205" fontId="63" fillId="0" borderId="0" xfId="0" applyNumberFormat="1" applyFont="1" applyBorder="1" applyAlignment="1" quotePrefix="1">
      <alignment/>
    </xf>
    <xf numFmtId="0" fontId="20" fillId="18" borderId="0" xfId="0" applyFont="1" applyFill="1" applyBorder="1" applyAlignment="1" applyProtection="1">
      <alignment horizontal="left"/>
      <protection locked="0"/>
    </xf>
    <xf numFmtId="0" fontId="64" fillId="0" borderId="0" xfId="0" applyFont="1" applyAlignment="1">
      <alignment/>
    </xf>
    <xf numFmtId="0" fontId="42" fillId="18" borderId="0" xfId="0" applyFont="1" applyFill="1" applyBorder="1" applyAlignment="1">
      <alignment/>
    </xf>
    <xf numFmtId="0" fontId="43" fillId="18" borderId="0" xfId="0" applyFont="1" applyFill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2" fontId="12" fillId="33" borderId="14" xfId="0" applyNumberFormat="1" applyFont="1" applyFill="1" applyBorder="1" applyAlignment="1">
      <alignment/>
    </xf>
    <xf numFmtId="2" fontId="12" fillId="33" borderId="21" xfId="0" applyNumberFormat="1" applyFont="1" applyFill="1" applyBorder="1" applyAlignment="1">
      <alignment/>
    </xf>
    <xf numFmtId="2" fontId="12" fillId="33" borderId="22" xfId="0" applyNumberFormat="1" applyFont="1" applyFill="1" applyBorder="1" applyAlignment="1">
      <alignment/>
    </xf>
    <xf numFmtId="1" fontId="9" fillId="35" borderId="14" xfId="0" applyNumberFormat="1" applyFont="1" applyFill="1" applyBorder="1" applyAlignment="1" quotePrefix="1">
      <alignment/>
    </xf>
    <xf numFmtId="1" fontId="9" fillId="35" borderId="21" xfId="0" applyNumberFormat="1" applyFont="1" applyFill="1" applyBorder="1" applyAlignment="1" quotePrefix="1">
      <alignment/>
    </xf>
    <xf numFmtId="1" fontId="9" fillId="37" borderId="21" xfId="0" applyNumberFormat="1" applyFont="1" applyFill="1" applyBorder="1" applyAlignment="1" quotePrefix="1">
      <alignment/>
    </xf>
    <xf numFmtId="1" fontId="9" fillId="38" borderId="21" xfId="0" applyNumberFormat="1" applyFont="1" applyFill="1" applyBorder="1" applyAlignment="1" quotePrefix="1">
      <alignment/>
    </xf>
    <xf numFmtId="1" fontId="9" fillId="38" borderId="22" xfId="0" applyNumberFormat="1" applyFont="1" applyFill="1" applyBorder="1" applyAlignment="1" quotePrefix="1">
      <alignment/>
    </xf>
    <xf numFmtId="1" fontId="10" fillId="0" borderId="13" xfId="0" applyNumberFormat="1" applyFont="1" applyBorder="1" applyAlignment="1">
      <alignment/>
    </xf>
    <xf numFmtId="1" fontId="9" fillId="37" borderId="14" xfId="0" applyNumberFormat="1" applyFont="1" applyFill="1" applyBorder="1" applyAlignment="1" quotePrefix="1">
      <alignment/>
    </xf>
    <xf numFmtId="1" fontId="10" fillId="38" borderId="22" xfId="0" applyNumberFormat="1" applyFont="1" applyFill="1" applyBorder="1" applyAlignment="1" quotePrefix="1">
      <alignment/>
    </xf>
    <xf numFmtId="0" fontId="7" fillId="0" borderId="16" xfId="0" applyFont="1" applyBorder="1" applyAlignment="1">
      <alignment/>
    </xf>
    <xf numFmtId="0" fontId="10" fillId="33" borderId="22" xfId="0" applyFont="1" applyFill="1" applyBorder="1" applyAlignment="1">
      <alignment horizontal="left"/>
    </xf>
    <xf numFmtId="0" fontId="6" fillId="0" borderId="0" xfId="0" applyNumberFormat="1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 2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dxfs count="4"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>
    <pageSetUpPr fitToPage="1"/>
  </sheetPr>
  <dimension ref="A1:IS84"/>
  <sheetViews>
    <sheetView tabSelected="1" zoomScale="84" zoomScaleNormal="84" zoomScalePageLayoutView="0" workbookViewId="0" topLeftCell="A1">
      <pane ySplit="4" topLeftCell="A5" activePane="bottomLeft" state="frozen"/>
      <selection pane="topLeft" activeCell="B1" sqref="B1"/>
      <selection pane="bottomLeft" activeCell="AD72" sqref="AD72"/>
    </sheetView>
  </sheetViews>
  <sheetFormatPr defaultColWidth="0" defaultRowHeight="12.75" zeroHeight="1"/>
  <cols>
    <col min="1" max="1" width="18.57421875" style="0" bestFit="1" customWidth="1"/>
    <col min="2" max="2" width="19.57421875" style="0" customWidth="1"/>
    <col min="3" max="6" width="8.7109375" style="0" customWidth="1"/>
    <col min="7" max="30" width="7.7109375" style="0" customWidth="1"/>
    <col min="31" max="31" width="5.7109375" style="0" customWidth="1"/>
    <col min="32" max="16384" width="20.7109375" style="0" hidden="1" customWidth="1"/>
  </cols>
  <sheetData>
    <row r="1" spans="1:33" ht="25.5" customHeight="1">
      <c r="A1" s="5" t="s">
        <v>40</v>
      </c>
      <c r="B1" s="53"/>
      <c r="D1" s="149" t="s">
        <v>22</v>
      </c>
      <c r="E1" s="150"/>
      <c r="F1" s="150"/>
      <c r="G1" s="50" t="s">
        <v>8</v>
      </c>
      <c r="H1" s="51">
        <v>75</v>
      </c>
      <c r="I1" s="162" t="s">
        <v>38</v>
      </c>
      <c r="J1" s="163" t="s">
        <v>10</v>
      </c>
      <c r="K1" s="163">
        <f>IF(N1&lt;0.7,(H1-H2)/LN(((H1-H3)/(H2-H3)))/50,((H1+H2)/2-H3)/50)</f>
        <v>0.9</v>
      </c>
      <c r="L1" s="163"/>
      <c r="M1" s="123"/>
      <c r="N1" s="123">
        <f>(H1-H3)/(H2-H3)</f>
        <v>1.5714285714285714</v>
      </c>
      <c r="O1" s="123"/>
      <c r="P1" s="123"/>
      <c r="Q1" s="123"/>
      <c r="R1" s="123"/>
      <c r="S1" s="123">
        <f>IF(A2="BE",4,IF(A2="NL",5,IF(A2="FR",6,7)))</f>
        <v>7</v>
      </c>
      <c r="Z1" s="3"/>
      <c r="AA1" s="3"/>
      <c r="AB1" s="3"/>
      <c r="AC1" s="3"/>
      <c r="AD1" s="4"/>
      <c r="AG1" t="s">
        <v>13</v>
      </c>
    </row>
    <row r="2" spans="1:40" ht="24" customHeight="1">
      <c r="A2" s="182" t="s">
        <v>41</v>
      </c>
      <c r="B2" s="182"/>
      <c r="D2" s="149" t="s">
        <v>21</v>
      </c>
      <c r="E2" s="150"/>
      <c r="F2" s="150"/>
      <c r="G2" s="50" t="s">
        <v>11</v>
      </c>
      <c r="H2" s="51">
        <v>55</v>
      </c>
      <c r="I2" s="162" t="s">
        <v>38</v>
      </c>
      <c r="J2" s="163"/>
      <c r="K2" s="163"/>
      <c r="L2" s="163"/>
      <c r="Z2" s="3"/>
      <c r="AA2" s="3"/>
      <c r="AB2" s="3"/>
      <c r="AC2" s="3"/>
      <c r="AD2" s="4"/>
      <c r="AG2" t="s">
        <v>14</v>
      </c>
      <c r="AH2" s="26"/>
      <c r="AI2" s="26"/>
      <c r="AJ2" s="26"/>
      <c r="AK2" s="28">
        <v>20</v>
      </c>
      <c r="AL2" s="28">
        <v>10</v>
      </c>
      <c r="AM2" s="26"/>
      <c r="AN2" s="26"/>
    </row>
    <row r="3" spans="1:40" ht="27" customHeight="1">
      <c r="A3" s="52"/>
      <c r="B3" s="5"/>
      <c r="D3" s="149" t="s">
        <v>20</v>
      </c>
      <c r="E3" s="150"/>
      <c r="F3" s="150"/>
      <c r="G3" s="50" t="s">
        <v>12</v>
      </c>
      <c r="H3" s="51">
        <v>20</v>
      </c>
      <c r="I3" s="162" t="s">
        <v>38</v>
      </c>
      <c r="J3" s="160"/>
      <c r="K3" s="161"/>
      <c r="L3" s="159"/>
      <c r="M3" s="26"/>
      <c r="N3" s="26"/>
      <c r="O3" s="26"/>
      <c r="P3" s="27"/>
      <c r="Q3" s="26"/>
      <c r="R3" s="26"/>
      <c r="S3" s="26"/>
      <c r="Z3" s="3"/>
      <c r="AA3" s="3"/>
      <c r="AB3" s="3"/>
      <c r="AC3" s="3"/>
      <c r="AD3" s="4"/>
      <c r="AG3" t="s">
        <v>15</v>
      </c>
      <c r="AH3" s="26"/>
      <c r="AI3" s="26"/>
      <c r="AJ3" s="26"/>
      <c r="AK3" s="28">
        <v>22.5</v>
      </c>
      <c r="AL3" s="28">
        <v>11</v>
      </c>
      <c r="AM3" s="26"/>
      <c r="AN3" s="26"/>
    </row>
    <row r="4" spans="4:38" ht="25.5" customHeight="1">
      <c r="D4" s="164" t="s">
        <v>37</v>
      </c>
      <c r="E4" s="165"/>
      <c r="F4" s="165"/>
      <c r="G4" s="50" t="s">
        <v>24</v>
      </c>
      <c r="H4" s="51">
        <v>100</v>
      </c>
      <c r="I4" s="51" t="s">
        <v>39</v>
      </c>
      <c r="J4" s="159"/>
      <c r="K4" s="159"/>
      <c r="L4" s="159"/>
      <c r="M4" s="26"/>
      <c r="N4" s="26"/>
      <c r="O4" s="26"/>
      <c r="P4" s="26"/>
      <c r="Q4" s="26"/>
      <c r="R4" s="26"/>
      <c r="S4" s="26"/>
      <c r="AG4" t="s">
        <v>16</v>
      </c>
      <c r="AK4">
        <v>25</v>
      </c>
      <c r="AL4">
        <v>12</v>
      </c>
    </row>
    <row r="5" spans="9:38" ht="13.5" thickBot="1"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AK5">
        <v>27.5</v>
      </c>
      <c r="AL5">
        <v>13</v>
      </c>
    </row>
    <row r="6" spans="9:19" ht="12.75" hidden="1"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</row>
    <row r="7" spans="9:19" ht="12.75" hidden="1"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</row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>
      <c r="C16" s="46">
        <f>($K$1^C$74)*C$75*($A$22/1000)</f>
        <v>215.08030906130605</v>
      </c>
    </row>
    <row r="17" ht="12.75" hidden="1"/>
    <row r="18" spans="1:253" s="31" customFormat="1" ht="15.75" hidden="1">
      <c r="A18" s="29"/>
      <c r="B18" s="29"/>
      <c r="C18" s="3">
        <v>11</v>
      </c>
      <c r="D18" s="29">
        <v>11</v>
      </c>
      <c r="E18" s="29">
        <v>11</v>
      </c>
      <c r="F18">
        <v>11</v>
      </c>
      <c r="G18" s="29">
        <v>11</v>
      </c>
      <c r="H18" s="29">
        <v>11</v>
      </c>
      <c r="I18" s="29">
        <v>11</v>
      </c>
      <c r="J18" s="3" t="s">
        <v>7</v>
      </c>
      <c r="K18" s="3" t="s">
        <v>7</v>
      </c>
      <c r="L18" s="3" t="s">
        <v>7</v>
      </c>
      <c r="M18" s="3" t="s">
        <v>7</v>
      </c>
      <c r="N18" s="3" t="s">
        <v>7</v>
      </c>
      <c r="O18" s="3" t="s">
        <v>7</v>
      </c>
      <c r="P18" s="3" t="s">
        <v>7</v>
      </c>
      <c r="Q18">
        <v>22</v>
      </c>
      <c r="R18">
        <v>22</v>
      </c>
      <c r="S18">
        <v>22</v>
      </c>
      <c r="T18">
        <v>22</v>
      </c>
      <c r="U18">
        <v>22</v>
      </c>
      <c r="V18">
        <v>22</v>
      </c>
      <c r="W18">
        <v>22</v>
      </c>
      <c r="X18">
        <v>33</v>
      </c>
      <c r="Y18">
        <v>33</v>
      </c>
      <c r="Z18">
        <v>33</v>
      </c>
      <c r="AA18" s="3">
        <v>33</v>
      </c>
      <c r="AB18">
        <v>33</v>
      </c>
      <c r="AC18">
        <v>33</v>
      </c>
      <c r="AD18">
        <v>33</v>
      </c>
      <c r="AE18" s="21"/>
      <c r="AF18" s="21"/>
      <c r="AG18" s="21"/>
      <c r="AH18" s="30"/>
      <c r="AI18" s="26"/>
      <c r="AJ18" s="26"/>
      <c r="AK18" s="28">
        <v>32.5</v>
      </c>
      <c r="AL18" s="28">
        <v>15</v>
      </c>
      <c r="AM18" s="26"/>
      <c r="AN18" s="30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</row>
    <row r="19" spans="1:253" s="31" customFormat="1" ht="16.5" hidden="1" thickBot="1">
      <c r="A19" s="29"/>
      <c r="B19" s="29"/>
      <c r="C19" s="3"/>
      <c r="D19" s="29"/>
      <c r="E19" s="29"/>
      <c r="F19"/>
      <c r="G19" s="29"/>
      <c r="H19" s="29"/>
      <c r="I19" s="29"/>
      <c r="J19" s="3"/>
      <c r="K19" s="3"/>
      <c r="L19" s="3"/>
      <c r="M19" s="3"/>
      <c r="N19" s="3"/>
      <c r="O19" s="3"/>
      <c r="P19" s="3"/>
      <c r="Q19"/>
      <c r="R19"/>
      <c r="S19"/>
      <c r="T19"/>
      <c r="U19"/>
      <c r="V19"/>
      <c r="W19"/>
      <c r="X19"/>
      <c r="Y19"/>
      <c r="Z19"/>
      <c r="AA19" s="3"/>
      <c r="AB19"/>
      <c r="AC19"/>
      <c r="AD19"/>
      <c r="AE19" s="21"/>
      <c r="AF19" s="21"/>
      <c r="AG19" s="21"/>
      <c r="AH19" s="30"/>
      <c r="AI19" s="26"/>
      <c r="AJ19" s="26"/>
      <c r="AK19" s="28"/>
      <c r="AL19" s="28"/>
      <c r="AM19" s="26"/>
      <c r="AN19" s="30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21"/>
    </row>
    <row r="20" spans="1:253" s="31" customFormat="1" ht="15.75">
      <c r="A20" s="6"/>
      <c r="B20" s="180"/>
      <c r="C20" s="166" t="s">
        <v>2</v>
      </c>
      <c r="D20" s="167"/>
      <c r="E20" s="167"/>
      <c r="F20" s="167"/>
      <c r="G20" s="167"/>
      <c r="H20" s="167"/>
      <c r="I20" s="168"/>
      <c r="J20" s="166" t="s">
        <v>3</v>
      </c>
      <c r="K20" s="167"/>
      <c r="L20" s="167"/>
      <c r="M20" s="167"/>
      <c r="N20" s="167"/>
      <c r="O20" s="167"/>
      <c r="P20" s="168"/>
      <c r="Q20" s="166" t="s">
        <v>4</v>
      </c>
      <c r="R20" s="167"/>
      <c r="S20" s="167"/>
      <c r="T20" s="167"/>
      <c r="U20" s="167"/>
      <c r="V20" s="167"/>
      <c r="W20" s="168"/>
      <c r="X20" s="166" t="s">
        <v>5</v>
      </c>
      <c r="Y20" s="167"/>
      <c r="Z20" s="167"/>
      <c r="AA20" s="167"/>
      <c r="AB20" s="167"/>
      <c r="AC20" s="167"/>
      <c r="AD20" s="168"/>
      <c r="AE20" s="55"/>
      <c r="AF20" s="21"/>
      <c r="AG20" s="21"/>
      <c r="AH20" s="30"/>
      <c r="AI20" s="26"/>
      <c r="AJ20" s="26"/>
      <c r="AK20" s="28">
        <v>35</v>
      </c>
      <c r="AL20" s="28">
        <v>16</v>
      </c>
      <c r="AM20" s="26"/>
      <c r="AN20" s="30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  <c r="IS20" s="21"/>
    </row>
    <row r="21" spans="1:253" s="32" customFormat="1" ht="15.75">
      <c r="A21" s="11" t="s">
        <v>17</v>
      </c>
      <c r="B21" s="13" t="s">
        <v>18</v>
      </c>
      <c r="C21" s="7">
        <v>300</v>
      </c>
      <c r="D21" s="8">
        <v>400</v>
      </c>
      <c r="E21" s="8">
        <v>450</v>
      </c>
      <c r="F21" s="8">
        <v>500</v>
      </c>
      <c r="G21" s="8">
        <v>600</v>
      </c>
      <c r="H21" s="8">
        <v>750</v>
      </c>
      <c r="I21" s="9">
        <v>900</v>
      </c>
      <c r="J21" s="7">
        <v>300</v>
      </c>
      <c r="K21" s="8">
        <v>400</v>
      </c>
      <c r="L21" s="8">
        <v>450</v>
      </c>
      <c r="M21" s="8">
        <v>500</v>
      </c>
      <c r="N21" s="8">
        <v>600</v>
      </c>
      <c r="O21" s="8">
        <v>750</v>
      </c>
      <c r="P21" s="9">
        <v>900</v>
      </c>
      <c r="Q21" s="7">
        <v>300</v>
      </c>
      <c r="R21" s="8">
        <v>400</v>
      </c>
      <c r="S21" s="8">
        <v>450</v>
      </c>
      <c r="T21" s="8">
        <v>500</v>
      </c>
      <c r="U21" s="8">
        <v>600</v>
      </c>
      <c r="V21" s="8">
        <v>750</v>
      </c>
      <c r="W21" s="9">
        <v>900</v>
      </c>
      <c r="X21" s="7">
        <v>300</v>
      </c>
      <c r="Y21" s="8">
        <v>400</v>
      </c>
      <c r="Z21" s="8">
        <v>450</v>
      </c>
      <c r="AA21" s="8">
        <v>500</v>
      </c>
      <c r="AB21" s="8">
        <v>600</v>
      </c>
      <c r="AC21" s="8">
        <v>750</v>
      </c>
      <c r="AD21" s="9">
        <v>900</v>
      </c>
      <c r="AE21" s="55"/>
      <c r="AF21" s="21"/>
      <c r="AG21" s="21"/>
      <c r="AH21" s="30"/>
      <c r="AI21" s="26"/>
      <c r="AJ21" s="26"/>
      <c r="AK21" s="28">
        <v>37.5</v>
      </c>
      <c r="AL21" s="28">
        <v>17</v>
      </c>
      <c r="AM21" s="26"/>
      <c r="AN21" s="30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</row>
    <row r="22" spans="1:253" s="34" customFormat="1" ht="15.75">
      <c r="A22" s="33">
        <v>450</v>
      </c>
      <c r="B22" s="47" t="s">
        <v>0</v>
      </c>
      <c r="C22" s="12">
        <v>248</v>
      </c>
      <c r="D22" s="10">
        <v>318</v>
      </c>
      <c r="E22" s="10">
        <v>351</v>
      </c>
      <c r="F22" s="10">
        <v>384</v>
      </c>
      <c r="G22" s="10">
        <v>446</v>
      </c>
      <c r="H22" s="10">
        <v>534</v>
      </c>
      <c r="I22" s="14">
        <v>616</v>
      </c>
      <c r="J22" s="12">
        <v>361</v>
      </c>
      <c r="K22" s="10">
        <v>448</v>
      </c>
      <c r="L22" s="10">
        <v>490</v>
      </c>
      <c r="M22" s="10">
        <v>530</v>
      </c>
      <c r="N22" s="10">
        <v>607</v>
      </c>
      <c r="O22" s="10">
        <v>718</v>
      </c>
      <c r="P22" s="14">
        <v>823</v>
      </c>
      <c r="Q22" s="12">
        <v>474</v>
      </c>
      <c r="R22" s="10">
        <v>601</v>
      </c>
      <c r="S22" s="10">
        <v>661</v>
      </c>
      <c r="T22" s="10">
        <v>718</v>
      </c>
      <c r="U22" s="10">
        <v>824</v>
      </c>
      <c r="V22" s="10">
        <v>968</v>
      </c>
      <c r="W22" s="14">
        <v>1092</v>
      </c>
      <c r="X22" s="12">
        <v>672</v>
      </c>
      <c r="Y22" s="10">
        <v>863</v>
      </c>
      <c r="Z22" s="10">
        <v>952</v>
      </c>
      <c r="AA22" s="10">
        <v>1037</v>
      </c>
      <c r="AB22" s="10">
        <v>1195</v>
      </c>
      <c r="AC22" s="10">
        <v>1404</v>
      </c>
      <c r="AD22" s="14">
        <v>1580</v>
      </c>
      <c r="AE22" s="55"/>
      <c r="AF22" s="21"/>
      <c r="AG22" s="21"/>
      <c r="AH22" s="30"/>
      <c r="AI22" s="26"/>
      <c r="AJ22" s="26"/>
      <c r="AK22" s="28">
        <v>42.5</v>
      </c>
      <c r="AL22" s="28">
        <v>19</v>
      </c>
      <c r="AM22" s="26"/>
      <c r="AN22" s="30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</row>
    <row r="23" spans="1:253" s="34" customFormat="1" ht="15.75">
      <c r="A23" s="33"/>
      <c r="B23" s="47" t="str">
        <f>CONCATENATE($H$1,"/",$H$2,"/",$H$3)</f>
        <v>75/55/20</v>
      </c>
      <c r="C23" s="24">
        <f aca="true" t="shared" si="0" ref="C23:AD23">($K$1^C$74)*C$75*($A$22/1000)</f>
        <v>215.08030906130605</v>
      </c>
      <c r="D23" s="25">
        <f t="shared" si="0"/>
        <v>275.7203456556785</v>
      </c>
      <c r="E23" s="25">
        <f t="shared" si="0"/>
        <v>304.69724951611795</v>
      </c>
      <c r="F23" s="25">
        <f t="shared" si="0"/>
        <v>333.2945441811159</v>
      </c>
      <c r="G23" s="25">
        <f t="shared" si="0"/>
        <v>387.79830434603207</v>
      </c>
      <c r="H23" s="25">
        <f t="shared" si="0"/>
        <v>464.37117624301294</v>
      </c>
      <c r="I23" s="124">
        <f t="shared" si="0"/>
        <v>535.5757885364856</v>
      </c>
      <c r="J23" s="24">
        <f t="shared" si="0"/>
        <v>312.4967780388503</v>
      </c>
      <c r="K23" s="25">
        <f t="shared" si="0"/>
        <v>388.2845856903086</v>
      </c>
      <c r="L23" s="25">
        <f t="shared" si="0"/>
        <v>424.2574965617804</v>
      </c>
      <c r="M23" s="25">
        <f t="shared" si="0"/>
        <v>459.07845399526275</v>
      </c>
      <c r="N23" s="25">
        <f t="shared" si="0"/>
        <v>526.4372465679543</v>
      </c>
      <c r="O23" s="25">
        <f t="shared" si="0"/>
        <v>622.9092794912284</v>
      </c>
      <c r="P23" s="124">
        <f t="shared" si="0"/>
        <v>714.8374100292093</v>
      </c>
      <c r="Q23" s="24">
        <f t="shared" si="0"/>
        <v>409.5336945116797</v>
      </c>
      <c r="R23" s="25">
        <f t="shared" si="0"/>
        <v>520.0802863520362</v>
      </c>
      <c r="S23" s="25">
        <f t="shared" si="0"/>
        <v>571.7304493042683</v>
      </c>
      <c r="T23" s="25">
        <f t="shared" si="0"/>
        <v>621.4801863972244</v>
      </c>
      <c r="U23" s="25">
        <f t="shared" si="0"/>
        <v>714.4876645008327</v>
      </c>
      <c r="V23" s="25">
        <f t="shared" si="0"/>
        <v>839.6759699823982</v>
      </c>
      <c r="W23" s="124">
        <f t="shared" si="0"/>
        <v>949.1866375386156</v>
      </c>
      <c r="X23" s="24">
        <f t="shared" si="0"/>
        <v>581.5193872764922</v>
      </c>
      <c r="Y23" s="25">
        <f t="shared" si="0"/>
        <v>747.4765393602826</v>
      </c>
      <c r="Z23" s="25">
        <f t="shared" si="0"/>
        <v>825.1532146988428</v>
      </c>
      <c r="AA23" s="25">
        <f t="shared" si="0"/>
        <v>899.4143896486586</v>
      </c>
      <c r="AB23" s="25">
        <f t="shared" si="0"/>
        <v>1037.6643846846093</v>
      </c>
      <c r="AC23" s="25">
        <f t="shared" si="0"/>
        <v>1220.8269912488129</v>
      </c>
      <c r="AD23" s="124">
        <f t="shared" si="0"/>
        <v>1377.219497946428</v>
      </c>
      <c r="AE23" s="55"/>
      <c r="AF23" s="21"/>
      <c r="AG23" s="21"/>
      <c r="AH23" s="30"/>
      <c r="AI23" s="26"/>
      <c r="AJ23" s="26"/>
      <c r="AK23" s="28">
        <v>45</v>
      </c>
      <c r="AL23" s="28">
        <v>20</v>
      </c>
      <c r="AM23" s="26"/>
      <c r="AN23" s="30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  <c r="IR23" s="21"/>
      <c r="IS23" s="21"/>
    </row>
    <row r="24" spans="1:253" s="34" customFormat="1" ht="15.75">
      <c r="A24" s="33"/>
      <c r="B24" s="47" t="s">
        <v>36</v>
      </c>
      <c r="C24" s="69">
        <f>kv_instelling(C23,$H$1,$H$2,$H$4)</f>
        <v>2</v>
      </c>
      <c r="D24" s="70">
        <f aca="true" t="shared" si="1" ref="D24:AD24">kv_instelling(D23,$H$1,$H$2,$H$4)</f>
        <v>2</v>
      </c>
      <c r="E24" s="70">
        <f t="shared" si="1"/>
        <v>2</v>
      </c>
      <c r="F24" s="70">
        <f t="shared" si="1"/>
        <v>2</v>
      </c>
      <c r="G24" s="70">
        <f t="shared" si="1"/>
        <v>2</v>
      </c>
      <c r="H24" s="70">
        <f t="shared" si="1"/>
        <v>2</v>
      </c>
      <c r="I24" s="154">
        <f t="shared" si="1"/>
        <v>2</v>
      </c>
      <c r="J24" s="155">
        <f t="shared" si="1"/>
        <v>2</v>
      </c>
      <c r="K24" s="70">
        <f t="shared" si="1"/>
        <v>2</v>
      </c>
      <c r="L24" s="70">
        <f t="shared" si="1"/>
        <v>2</v>
      </c>
      <c r="M24" s="70">
        <f t="shared" si="1"/>
        <v>2</v>
      </c>
      <c r="N24" s="70">
        <f t="shared" si="1"/>
        <v>2</v>
      </c>
      <c r="O24" s="70">
        <f t="shared" si="1"/>
        <v>2</v>
      </c>
      <c r="P24" s="154">
        <f t="shared" si="1"/>
        <v>2</v>
      </c>
      <c r="Q24" s="155">
        <f t="shared" si="1"/>
        <v>2</v>
      </c>
      <c r="R24" s="70">
        <f t="shared" si="1"/>
        <v>2</v>
      </c>
      <c r="S24" s="70">
        <f t="shared" si="1"/>
        <v>2</v>
      </c>
      <c r="T24" s="70">
        <f t="shared" si="1"/>
        <v>2</v>
      </c>
      <c r="U24" s="70">
        <f t="shared" si="1"/>
        <v>2</v>
      </c>
      <c r="V24" s="70">
        <f t="shared" si="1"/>
        <v>2</v>
      </c>
      <c r="W24" s="148">
        <f t="shared" si="1"/>
        <v>3</v>
      </c>
      <c r="X24" s="155">
        <f t="shared" si="1"/>
        <v>2</v>
      </c>
      <c r="Y24" s="70">
        <f t="shared" si="1"/>
        <v>2</v>
      </c>
      <c r="Z24" s="70">
        <f t="shared" si="1"/>
        <v>2</v>
      </c>
      <c r="AA24" s="70">
        <f t="shared" si="1"/>
        <v>2</v>
      </c>
      <c r="AB24" s="146">
        <f t="shared" si="1"/>
        <v>3</v>
      </c>
      <c r="AC24" s="146">
        <f t="shared" si="1"/>
        <v>3</v>
      </c>
      <c r="AD24" s="148">
        <f t="shared" si="1"/>
        <v>3</v>
      </c>
      <c r="AE24" s="55"/>
      <c r="AF24" s="21"/>
      <c r="AG24" s="21"/>
      <c r="AH24" s="30"/>
      <c r="AI24" s="26"/>
      <c r="AJ24" s="26"/>
      <c r="AK24" s="28">
        <v>47.5</v>
      </c>
      <c r="AL24" s="28">
        <v>21</v>
      </c>
      <c r="AM24" s="26"/>
      <c r="AN24" s="30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</row>
    <row r="25" spans="1:253" s="34" customFormat="1" ht="15.75">
      <c r="A25" s="33">
        <v>600</v>
      </c>
      <c r="B25" s="47" t="s">
        <v>0</v>
      </c>
      <c r="C25" s="37">
        <v>331</v>
      </c>
      <c r="D25" s="132">
        <v>424</v>
      </c>
      <c r="E25" s="132">
        <v>468</v>
      </c>
      <c r="F25" s="10">
        <v>512</v>
      </c>
      <c r="G25" s="10">
        <v>595</v>
      </c>
      <c r="H25" s="10">
        <v>712</v>
      </c>
      <c r="I25" s="14">
        <v>821</v>
      </c>
      <c r="J25" s="12">
        <v>481</v>
      </c>
      <c r="K25" s="10">
        <v>598</v>
      </c>
      <c r="L25" s="10">
        <v>653</v>
      </c>
      <c r="M25" s="10">
        <v>706</v>
      </c>
      <c r="N25" s="10">
        <v>809</v>
      </c>
      <c r="O25" s="10">
        <v>957</v>
      </c>
      <c r="P25" s="14">
        <v>1097</v>
      </c>
      <c r="Q25" s="12">
        <v>632</v>
      </c>
      <c r="R25" s="10">
        <v>802</v>
      </c>
      <c r="S25" s="10">
        <v>881</v>
      </c>
      <c r="T25" s="10">
        <v>957</v>
      </c>
      <c r="U25" s="10">
        <v>1099</v>
      </c>
      <c r="V25" s="10">
        <v>1290</v>
      </c>
      <c r="W25" s="14">
        <v>1456</v>
      </c>
      <c r="X25" s="12">
        <v>896</v>
      </c>
      <c r="Y25" s="10">
        <v>1151</v>
      </c>
      <c r="Z25" s="10">
        <v>1270</v>
      </c>
      <c r="AA25" s="10">
        <v>1383</v>
      </c>
      <c r="AB25" s="10">
        <v>1594</v>
      </c>
      <c r="AC25" s="10">
        <v>1871</v>
      </c>
      <c r="AD25" s="14">
        <v>2107</v>
      </c>
      <c r="AE25" s="55"/>
      <c r="AF25" s="21"/>
      <c r="AG25" s="21"/>
      <c r="AH25" s="30"/>
      <c r="AI25" s="26"/>
      <c r="AJ25" s="26"/>
      <c r="AK25" s="28">
        <v>50</v>
      </c>
      <c r="AL25" s="28">
        <v>22</v>
      </c>
      <c r="AM25" s="26"/>
      <c r="AN25" s="30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</row>
    <row r="26" spans="1:253" s="34" customFormat="1" ht="15.75">
      <c r="A26" s="33"/>
      <c r="B26" s="47" t="str">
        <f>CONCATENATE($H$1,"/",$H$2,"/",$H$3)</f>
        <v>75/55/20</v>
      </c>
      <c r="C26" s="38">
        <f aca="true" t="shared" si="2" ref="C26:AD26">($K$1^C$74)*C$75*($A$25/1000)</f>
        <v>286.7737454150747</v>
      </c>
      <c r="D26" s="49">
        <f t="shared" si="2"/>
        <v>367.62712754090467</v>
      </c>
      <c r="E26" s="49">
        <f t="shared" si="2"/>
        <v>406.26299935482393</v>
      </c>
      <c r="F26" s="25">
        <f t="shared" si="2"/>
        <v>444.3927255748212</v>
      </c>
      <c r="G26" s="25">
        <f t="shared" si="2"/>
        <v>517.0644057947094</v>
      </c>
      <c r="H26" s="25">
        <f t="shared" si="2"/>
        <v>619.1615683240171</v>
      </c>
      <c r="I26" s="124">
        <f t="shared" si="2"/>
        <v>714.1010513819807</v>
      </c>
      <c r="J26" s="24">
        <f t="shared" si="2"/>
        <v>416.66237071846706</v>
      </c>
      <c r="K26" s="25">
        <f t="shared" si="2"/>
        <v>517.7127809204114</v>
      </c>
      <c r="L26" s="25">
        <f t="shared" si="2"/>
        <v>565.6766620823738</v>
      </c>
      <c r="M26" s="25">
        <f t="shared" si="2"/>
        <v>612.1046053270169</v>
      </c>
      <c r="N26" s="25">
        <f t="shared" si="2"/>
        <v>701.9163287572724</v>
      </c>
      <c r="O26" s="25">
        <f t="shared" si="2"/>
        <v>830.5457059883046</v>
      </c>
      <c r="P26" s="124">
        <f t="shared" si="2"/>
        <v>953.1165467056123</v>
      </c>
      <c r="Q26" s="24">
        <f t="shared" si="2"/>
        <v>546.0449260155729</v>
      </c>
      <c r="R26" s="25">
        <f t="shared" si="2"/>
        <v>693.4403818027149</v>
      </c>
      <c r="S26" s="25">
        <f t="shared" si="2"/>
        <v>762.3072657390244</v>
      </c>
      <c r="T26" s="25">
        <f t="shared" si="2"/>
        <v>828.6402485296325</v>
      </c>
      <c r="U26" s="25">
        <f t="shared" si="2"/>
        <v>952.6502193344436</v>
      </c>
      <c r="V26" s="25">
        <f t="shared" si="2"/>
        <v>1119.5679599765308</v>
      </c>
      <c r="W26" s="124">
        <f t="shared" si="2"/>
        <v>1265.5821833848206</v>
      </c>
      <c r="X26" s="24">
        <f t="shared" si="2"/>
        <v>775.3591830353229</v>
      </c>
      <c r="Y26" s="25">
        <f t="shared" si="2"/>
        <v>996.63538581371</v>
      </c>
      <c r="Z26" s="25">
        <f t="shared" si="2"/>
        <v>1100.2042862651235</v>
      </c>
      <c r="AA26" s="25">
        <f t="shared" si="2"/>
        <v>1199.2191861982114</v>
      </c>
      <c r="AB26" s="25">
        <f t="shared" si="2"/>
        <v>1383.5525129128123</v>
      </c>
      <c r="AC26" s="25">
        <f t="shared" si="2"/>
        <v>1627.769321665084</v>
      </c>
      <c r="AD26" s="124">
        <f t="shared" si="2"/>
        <v>1836.2926639285704</v>
      </c>
      <c r="AE26" s="55"/>
      <c r="AF26" s="21"/>
      <c r="AG26" s="21"/>
      <c r="AH26" s="30"/>
      <c r="AI26" s="26"/>
      <c r="AJ26" s="26"/>
      <c r="AK26" s="28">
        <v>55</v>
      </c>
      <c r="AL26" s="28">
        <v>23</v>
      </c>
      <c r="AM26" s="26"/>
      <c r="AN26" s="30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21"/>
      <c r="IR26" s="21"/>
      <c r="IS26" s="21"/>
    </row>
    <row r="27" spans="1:253" s="36" customFormat="1" ht="15.75">
      <c r="A27" s="35"/>
      <c r="B27" s="47" t="s">
        <v>36</v>
      </c>
      <c r="C27" s="71">
        <f>kv_instelling(C26,$H$1,$H$2,$H$4)</f>
        <v>2</v>
      </c>
      <c r="D27" s="156">
        <f aca="true" t="shared" si="3" ref="D27:AD27">kv_instelling(D26,$H$1,$H$2,$H$4)</f>
        <v>2</v>
      </c>
      <c r="E27" s="156">
        <f t="shared" si="3"/>
        <v>2</v>
      </c>
      <c r="F27" s="156">
        <f t="shared" si="3"/>
        <v>2</v>
      </c>
      <c r="G27" s="156">
        <f t="shared" si="3"/>
        <v>2</v>
      </c>
      <c r="H27" s="156">
        <f t="shared" si="3"/>
        <v>2</v>
      </c>
      <c r="I27" s="157">
        <f t="shared" si="3"/>
        <v>2</v>
      </c>
      <c r="J27" s="71">
        <f t="shared" si="3"/>
        <v>2</v>
      </c>
      <c r="K27" s="156">
        <f t="shared" si="3"/>
        <v>2</v>
      </c>
      <c r="L27" s="156">
        <f t="shared" si="3"/>
        <v>2</v>
      </c>
      <c r="M27" s="156">
        <f t="shared" si="3"/>
        <v>2</v>
      </c>
      <c r="N27" s="156">
        <f t="shared" si="3"/>
        <v>2</v>
      </c>
      <c r="O27" s="156">
        <f t="shared" si="3"/>
        <v>2</v>
      </c>
      <c r="P27" s="158">
        <f t="shared" si="3"/>
        <v>3</v>
      </c>
      <c r="Q27" s="71">
        <f t="shared" si="3"/>
        <v>2</v>
      </c>
      <c r="R27" s="156">
        <f t="shared" si="3"/>
        <v>2</v>
      </c>
      <c r="S27" s="156">
        <f t="shared" si="3"/>
        <v>2</v>
      </c>
      <c r="T27" s="156">
        <f t="shared" si="3"/>
        <v>2</v>
      </c>
      <c r="U27" s="138">
        <f t="shared" si="3"/>
        <v>3</v>
      </c>
      <c r="V27" s="138">
        <f t="shared" si="3"/>
        <v>3</v>
      </c>
      <c r="W27" s="158">
        <f t="shared" si="3"/>
        <v>3</v>
      </c>
      <c r="X27" s="71">
        <f t="shared" si="3"/>
        <v>2</v>
      </c>
      <c r="Y27" s="138">
        <f t="shared" si="3"/>
        <v>3</v>
      </c>
      <c r="Z27" s="138">
        <f t="shared" si="3"/>
        <v>3</v>
      </c>
      <c r="AA27" s="138">
        <f t="shared" si="3"/>
        <v>3</v>
      </c>
      <c r="AB27" s="138">
        <f t="shared" si="3"/>
        <v>3</v>
      </c>
      <c r="AC27" s="138">
        <f t="shared" si="3"/>
        <v>3</v>
      </c>
      <c r="AD27" s="158">
        <f t="shared" si="3"/>
        <v>3</v>
      </c>
      <c r="AE27" s="55"/>
      <c r="AF27" s="21"/>
      <c r="AG27" s="21"/>
      <c r="AH27" s="30"/>
      <c r="AI27" s="26"/>
      <c r="AJ27" s="26"/>
      <c r="AK27" s="28">
        <v>60</v>
      </c>
      <c r="AL27" s="28">
        <v>24</v>
      </c>
      <c r="AM27" s="26"/>
      <c r="AN27" s="30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  <c r="IR27" s="21"/>
      <c r="IS27" s="21"/>
    </row>
    <row r="28" spans="1:253" s="34" customFormat="1" ht="15.75">
      <c r="A28" s="33">
        <v>750</v>
      </c>
      <c r="B28" s="47" t="s">
        <v>0</v>
      </c>
      <c r="C28" s="37">
        <v>413</v>
      </c>
      <c r="D28" s="132">
        <v>530</v>
      </c>
      <c r="E28" s="132">
        <v>585</v>
      </c>
      <c r="F28" s="10">
        <v>640</v>
      </c>
      <c r="G28" s="10">
        <v>744</v>
      </c>
      <c r="H28" s="10">
        <v>890</v>
      </c>
      <c r="I28" s="14">
        <v>1026</v>
      </c>
      <c r="J28" s="12">
        <v>602</v>
      </c>
      <c r="K28" s="10">
        <v>747</v>
      </c>
      <c r="L28" s="10">
        <v>816</v>
      </c>
      <c r="M28" s="10">
        <v>883</v>
      </c>
      <c r="N28" s="10">
        <v>1012</v>
      </c>
      <c r="O28" s="10">
        <v>1196</v>
      </c>
      <c r="P28" s="14">
        <v>1372</v>
      </c>
      <c r="Q28" s="12">
        <v>790</v>
      </c>
      <c r="R28" s="10">
        <v>1002</v>
      </c>
      <c r="S28" s="10">
        <v>1101</v>
      </c>
      <c r="T28" s="10">
        <v>1196</v>
      </c>
      <c r="U28" s="10">
        <v>1374</v>
      </c>
      <c r="V28" s="10">
        <v>1613</v>
      </c>
      <c r="W28" s="14">
        <v>1820</v>
      </c>
      <c r="X28" s="12">
        <v>1121</v>
      </c>
      <c r="Y28" s="10">
        <v>1439</v>
      </c>
      <c r="Z28" s="10">
        <v>1587</v>
      </c>
      <c r="AA28" s="10">
        <v>1729</v>
      </c>
      <c r="AB28" s="10">
        <v>1992</v>
      </c>
      <c r="AC28" s="10">
        <v>2339</v>
      </c>
      <c r="AD28" s="14">
        <v>2634</v>
      </c>
      <c r="AE28" s="55"/>
      <c r="AF28" s="21"/>
      <c r="AG28" s="21"/>
      <c r="AH28" s="30"/>
      <c r="AI28" s="26"/>
      <c r="AJ28" s="26"/>
      <c r="AK28" s="28">
        <v>65</v>
      </c>
      <c r="AL28" s="28">
        <v>25</v>
      </c>
      <c r="AM28" s="26"/>
      <c r="AN28" s="30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1"/>
      <c r="IQ28" s="21"/>
      <c r="IR28" s="21"/>
      <c r="IS28" s="21"/>
    </row>
    <row r="29" spans="1:253" s="34" customFormat="1" ht="15.75">
      <c r="A29" s="33"/>
      <c r="B29" s="47" t="str">
        <f>CONCATENATE($H$1,"/",$H$2,"/",$H$3)</f>
        <v>75/55/20</v>
      </c>
      <c r="C29" s="38">
        <f aca="true" t="shared" si="4" ref="C29:AD29">($K$1^C$74)*C$75*($A$28/1000)</f>
        <v>358.4671817688434</v>
      </c>
      <c r="D29" s="49">
        <f t="shared" si="4"/>
        <v>459.5339094261309</v>
      </c>
      <c r="E29" s="49">
        <f t="shared" si="4"/>
        <v>507.8287491935299</v>
      </c>
      <c r="F29" s="25">
        <f t="shared" si="4"/>
        <v>555.4909069685265</v>
      </c>
      <c r="G29" s="25">
        <f t="shared" si="4"/>
        <v>646.3305072433867</v>
      </c>
      <c r="H29" s="25">
        <f t="shared" si="4"/>
        <v>773.9519604050215</v>
      </c>
      <c r="I29" s="124">
        <f t="shared" si="4"/>
        <v>892.6263142274759</v>
      </c>
      <c r="J29" s="24">
        <f t="shared" si="4"/>
        <v>520.8279633980839</v>
      </c>
      <c r="K29" s="25">
        <f t="shared" si="4"/>
        <v>647.1409761505142</v>
      </c>
      <c r="L29" s="25">
        <f t="shared" si="4"/>
        <v>707.0958276029673</v>
      </c>
      <c r="M29" s="25">
        <f t="shared" si="4"/>
        <v>765.1307566587711</v>
      </c>
      <c r="N29" s="25">
        <f t="shared" si="4"/>
        <v>877.3954109465906</v>
      </c>
      <c r="O29" s="25">
        <f t="shared" si="4"/>
        <v>1038.1821324853806</v>
      </c>
      <c r="P29" s="124">
        <f t="shared" si="4"/>
        <v>1191.3956833820155</v>
      </c>
      <c r="Q29" s="24">
        <f t="shared" si="4"/>
        <v>682.5561575194661</v>
      </c>
      <c r="R29" s="25">
        <f t="shared" si="4"/>
        <v>866.8004772533936</v>
      </c>
      <c r="S29" s="25">
        <f t="shared" si="4"/>
        <v>952.8840821737805</v>
      </c>
      <c r="T29" s="25">
        <f t="shared" si="4"/>
        <v>1035.8003106620406</v>
      </c>
      <c r="U29" s="25">
        <f t="shared" si="4"/>
        <v>1190.8127741680546</v>
      </c>
      <c r="V29" s="25">
        <f t="shared" si="4"/>
        <v>1399.4599499706637</v>
      </c>
      <c r="W29" s="124">
        <f t="shared" si="4"/>
        <v>1581.977729231026</v>
      </c>
      <c r="X29" s="24">
        <f t="shared" si="4"/>
        <v>969.1989787941536</v>
      </c>
      <c r="Y29" s="25">
        <f t="shared" si="4"/>
        <v>1245.7942322671374</v>
      </c>
      <c r="Z29" s="25">
        <f t="shared" si="4"/>
        <v>1375.2553578314046</v>
      </c>
      <c r="AA29" s="25">
        <f t="shared" si="4"/>
        <v>1499.0239827477644</v>
      </c>
      <c r="AB29" s="25">
        <f t="shared" si="4"/>
        <v>1729.4406411410155</v>
      </c>
      <c r="AC29" s="25">
        <f t="shared" si="4"/>
        <v>2034.7116520813547</v>
      </c>
      <c r="AD29" s="124">
        <f t="shared" si="4"/>
        <v>2295.365829910713</v>
      </c>
      <c r="AE29" s="55"/>
      <c r="AF29" s="21"/>
      <c r="AG29" s="21"/>
      <c r="AH29" s="30"/>
      <c r="AI29" s="26"/>
      <c r="AJ29" s="26"/>
      <c r="AK29" s="28">
        <v>70</v>
      </c>
      <c r="AL29" s="28">
        <v>26</v>
      </c>
      <c r="AM29" s="26"/>
      <c r="AN29" s="30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21"/>
      <c r="IQ29" s="21"/>
      <c r="IR29" s="21"/>
      <c r="IS29" s="21"/>
    </row>
    <row r="30" spans="1:253" s="36" customFormat="1" ht="15.75">
      <c r="A30" s="35"/>
      <c r="B30" s="47" t="s">
        <v>36</v>
      </c>
      <c r="C30" s="71">
        <f>kv_instelling(C29,$H$1,$H$2,$H$4)</f>
        <v>2</v>
      </c>
      <c r="D30" s="156">
        <f aca="true" t="shared" si="5" ref="D30:AD30">kv_instelling(D29,$H$1,$H$2,$H$4)</f>
        <v>2</v>
      </c>
      <c r="E30" s="156">
        <f t="shared" si="5"/>
        <v>2</v>
      </c>
      <c r="F30" s="156">
        <f t="shared" si="5"/>
        <v>2</v>
      </c>
      <c r="G30" s="156">
        <f t="shared" si="5"/>
        <v>2</v>
      </c>
      <c r="H30" s="156">
        <f t="shared" si="5"/>
        <v>2</v>
      </c>
      <c r="I30" s="157">
        <f t="shared" si="5"/>
        <v>2</v>
      </c>
      <c r="J30" s="71">
        <f t="shared" si="5"/>
        <v>2</v>
      </c>
      <c r="K30" s="156">
        <f t="shared" si="5"/>
        <v>2</v>
      </c>
      <c r="L30" s="156">
        <f t="shared" si="5"/>
        <v>2</v>
      </c>
      <c r="M30" s="156">
        <f t="shared" si="5"/>
        <v>2</v>
      </c>
      <c r="N30" s="156">
        <f t="shared" si="5"/>
        <v>2</v>
      </c>
      <c r="O30" s="138">
        <f t="shared" si="5"/>
        <v>3</v>
      </c>
      <c r="P30" s="158">
        <f t="shared" si="5"/>
        <v>3</v>
      </c>
      <c r="Q30" s="71">
        <f t="shared" si="5"/>
        <v>2</v>
      </c>
      <c r="R30" s="156">
        <f t="shared" si="5"/>
        <v>2</v>
      </c>
      <c r="S30" s="138">
        <f t="shared" si="5"/>
        <v>3</v>
      </c>
      <c r="T30" s="138">
        <f t="shared" si="5"/>
        <v>3</v>
      </c>
      <c r="U30" s="138">
        <f t="shared" si="5"/>
        <v>3</v>
      </c>
      <c r="V30" s="138">
        <f t="shared" si="5"/>
        <v>3</v>
      </c>
      <c r="W30" s="158">
        <f t="shared" si="5"/>
        <v>3</v>
      </c>
      <c r="X30" s="72">
        <f t="shared" si="5"/>
        <v>3</v>
      </c>
      <c r="Y30" s="138">
        <f t="shared" si="5"/>
        <v>3</v>
      </c>
      <c r="Z30" s="138">
        <f t="shared" si="5"/>
        <v>3</v>
      </c>
      <c r="AA30" s="138">
        <f t="shared" si="5"/>
        <v>3</v>
      </c>
      <c r="AB30" s="138">
        <f t="shared" si="5"/>
        <v>3</v>
      </c>
      <c r="AC30" s="141">
        <f t="shared" si="5"/>
        <v>4</v>
      </c>
      <c r="AD30" s="140">
        <f t="shared" si="5"/>
        <v>4</v>
      </c>
      <c r="AE30" s="55"/>
      <c r="AF30" s="21"/>
      <c r="AG30" s="21"/>
      <c r="AH30" s="30"/>
      <c r="AI30" s="26"/>
      <c r="AJ30" s="26"/>
      <c r="AK30" s="28">
        <v>75</v>
      </c>
      <c r="AL30" s="28">
        <v>27</v>
      </c>
      <c r="AM30" s="26"/>
      <c r="AN30" s="30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1"/>
      <c r="IO30" s="21"/>
      <c r="IP30" s="21"/>
      <c r="IQ30" s="21"/>
      <c r="IR30" s="21"/>
      <c r="IS30" s="21"/>
    </row>
    <row r="31" spans="1:253" s="137" customFormat="1" ht="15.75">
      <c r="A31" s="33">
        <v>900</v>
      </c>
      <c r="B31" s="47" t="s">
        <v>0</v>
      </c>
      <c r="C31" s="37">
        <v>496</v>
      </c>
      <c r="D31" s="132">
        <v>635</v>
      </c>
      <c r="E31" s="132">
        <v>702</v>
      </c>
      <c r="F31" s="10">
        <v>768</v>
      </c>
      <c r="G31" s="10">
        <v>893</v>
      </c>
      <c r="H31" s="10">
        <v>1068</v>
      </c>
      <c r="I31" s="14">
        <v>1231</v>
      </c>
      <c r="J31" s="12">
        <v>722</v>
      </c>
      <c r="K31" s="10">
        <v>896</v>
      </c>
      <c r="L31" s="10">
        <v>979</v>
      </c>
      <c r="M31" s="10">
        <v>1059</v>
      </c>
      <c r="N31" s="10">
        <v>1214</v>
      </c>
      <c r="O31" s="10">
        <v>1436</v>
      </c>
      <c r="P31" s="14">
        <v>1646</v>
      </c>
      <c r="Q31" s="12">
        <v>948</v>
      </c>
      <c r="R31" s="10">
        <v>1202</v>
      </c>
      <c r="S31" s="10">
        <v>1321</v>
      </c>
      <c r="T31" s="10">
        <v>1436</v>
      </c>
      <c r="U31" s="10">
        <v>1649</v>
      </c>
      <c r="V31" s="10">
        <v>1935</v>
      </c>
      <c r="W31" s="14">
        <v>2184</v>
      </c>
      <c r="X31" s="12">
        <v>1345</v>
      </c>
      <c r="Y31" s="10">
        <v>1726</v>
      </c>
      <c r="Z31" s="10">
        <v>1904</v>
      </c>
      <c r="AA31" s="10">
        <v>2075</v>
      </c>
      <c r="AB31" s="10">
        <v>2390</v>
      </c>
      <c r="AC31" s="10">
        <v>2807</v>
      </c>
      <c r="AD31" s="14">
        <v>3161</v>
      </c>
      <c r="AE31" s="133"/>
      <c r="AF31" s="134"/>
      <c r="AG31" s="134"/>
      <c r="AH31" s="134"/>
      <c r="AI31" s="3"/>
      <c r="AJ31" s="3"/>
      <c r="AK31" s="135">
        <v>80</v>
      </c>
      <c r="AL31" s="135">
        <v>28</v>
      </c>
      <c r="AM31" s="136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  <c r="BE31" s="134"/>
      <c r="BF31" s="134"/>
      <c r="BG31" s="134"/>
      <c r="BH31" s="134"/>
      <c r="BI31" s="134"/>
      <c r="BJ31" s="134"/>
      <c r="BK31" s="134"/>
      <c r="BL31" s="134"/>
      <c r="BM31" s="134"/>
      <c r="BN31" s="134"/>
      <c r="BO31" s="134"/>
      <c r="BP31" s="134"/>
      <c r="BQ31" s="134"/>
      <c r="BR31" s="134"/>
      <c r="BS31" s="134"/>
      <c r="BT31" s="134"/>
      <c r="BU31" s="134"/>
      <c r="BV31" s="134"/>
      <c r="BW31" s="134"/>
      <c r="BX31" s="134"/>
      <c r="BY31" s="134"/>
      <c r="BZ31" s="134"/>
      <c r="CA31" s="134"/>
      <c r="CB31" s="134"/>
      <c r="CC31" s="134"/>
      <c r="CD31" s="134"/>
      <c r="CE31" s="134"/>
      <c r="CF31" s="134"/>
      <c r="CG31" s="134"/>
      <c r="CH31" s="134"/>
      <c r="CI31" s="134"/>
      <c r="CJ31" s="134"/>
      <c r="CK31" s="134"/>
      <c r="CL31" s="134"/>
      <c r="CM31" s="134"/>
      <c r="CN31" s="134"/>
      <c r="CO31" s="134"/>
      <c r="CP31" s="134"/>
      <c r="CQ31" s="134"/>
      <c r="CR31" s="134"/>
      <c r="CS31" s="134"/>
      <c r="CT31" s="134"/>
      <c r="CU31" s="134"/>
      <c r="CV31" s="134"/>
      <c r="CW31" s="134"/>
      <c r="CX31" s="134"/>
      <c r="CY31" s="134"/>
      <c r="CZ31" s="134"/>
      <c r="DA31" s="134"/>
      <c r="DB31" s="134"/>
      <c r="DC31" s="134"/>
      <c r="DD31" s="134"/>
      <c r="DE31" s="134"/>
      <c r="DF31" s="134"/>
      <c r="DG31" s="134"/>
      <c r="DH31" s="134"/>
      <c r="DI31" s="134"/>
      <c r="DJ31" s="134"/>
      <c r="DK31" s="134"/>
      <c r="DL31" s="134"/>
      <c r="DM31" s="134"/>
      <c r="DN31" s="134"/>
      <c r="DO31" s="134"/>
      <c r="DP31" s="134"/>
      <c r="DQ31" s="134"/>
      <c r="DR31" s="134"/>
      <c r="DS31" s="134"/>
      <c r="DT31" s="134"/>
      <c r="DU31" s="134"/>
      <c r="DV31" s="134"/>
      <c r="DW31" s="134"/>
      <c r="DX31" s="134"/>
      <c r="DY31" s="134"/>
      <c r="DZ31" s="134"/>
      <c r="EA31" s="134"/>
      <c r="EB31" s="134"/>
      <c r="EC31" s="134"/>
      <c r="ED31" s="134"/>
      <c r="EE31" s="134"/>
      <c r="EF31" s="134"/>
      <c r="EG31" s="134"/>
      <c r="EH31" s="134"/>
      <c r="EI31" s="134"/>
      <c r="EJ31" s="134"/>
      <c r="EK31" s="134"/>
      <c r="EL31" s="134"/>
      <c r="EM31" s="134"/>
      <c r="EN31" s="134"/>
      <c r="EO31" s="134"/>
      <c r="EP31" s="134"/>
      <c r="EQ31" s="134"/>
      <c r="ER31" s="134"/>
      <c r="ES31" s="134"/>
      <c r="ET31" s="134"/>
      <c r="EU31" s="134"/>
      <c r="EV31" s="134"/>
      <c r="EW31" s="134"/>
      <c r="EX31" s="134"/>
      <c r="EY31" s="134"/>
      <c r="EZ31" s="134"/>
      <c r="FA31" s="134"/>
      <c r="FB31" s="134"/>
      <c r="FC31" s="134"/>
      <c r="FD31" s="134"/>
      <c r="FE31" s="134"/>
      <c r="FF31" s="134"/>
      <c r="FG31" s="134"/>
      <c r="FH31" s="134"/>
      <c r="FI31" s="134"/>
      <c r="FJ31" s="134"/>
      <c r="FK31" s="134"/>
      <c r="FL31" s="134"/>
      <c r="FM31" s="134"/>
      <c r="FN31" s="134"/>
      <c r="FO31" s="134"/>
      <c r="FP31" s="134"/>
      <c r="FQ31" s="134"/>
      <c r="FR31" s="134"/>
      <c r="FS31" s="134"/>
      <c r="FT31" s="134"/>
      <c r="FU31" s="134"/>
      <c r="FV31" s="134"/>
      <c r="FW31" s="134"/>
      <c r="FX31" s="134"/>
      <c r="FY31" s="134"/>
      <c r="FZ31" s="134"/>
      <c r="GA31" s="134"/>
      <c r="GB31" s="134"/>
      <c r="GC31" s="134"/>
      <c r="GD31" s="134"/>
      <c r="GE31" s="134"/>
      <c r="GF31" s="134"/>
      <c r="GG31" s="134"/>
      <c r="GH31" s="134"/>
      <c r="GI31" s="134"/>
      <c r="GJ31" s="134"/>
      <c r="GK31" s="134"/>
      <c r="GL31" s="134"/>
      <c r="GM31" s="134"/>
      <c r="GN31" s="134"/>
      <c r="GO31" s="134"/>
      <c r="GP31" s="134"/>
      <c r="GQ31" s="134"/>
      <c r="GR31" s="134"/>
      <c r="GS31" s="134"/>
      <c r="GT31" s="134"/>
      <c r="GU31" s="134"/>
      <c r="GV31" s="134"/>
      <c r="GW31" s="134"/>
      <c r="GX31" s="134"/>
      <c r="GY31" s="134"/>
      <c r="GZ31" s="134"/>
      <c r="HA31" s="134"/>
      <c r="HB31" s="134"/>
      <c r="HC31" s="134"/>
      <c r="HD31" s="134"/>
      <c r="HE31" s="134"/>
      <c r="HF31" s="134"/>
      <c r="HG31" s="134"/>
      <c r="HH31" s="134"/>
      <c r="HI31" s="134"/>
      <c r="HJ31" s="134"/>
      <c r="HK31" s="134"/>
      <c r="HL31" s="134"/>
      <c r="HM31" s="134"/>
      <c r="HN31" s="134"/>
      <c r="HO31" s="134"/>
      <c r="HP31" s="134"/>
      <c r="HQ31" s="134"/>
      <c r="HR31" s="134"/>
      <c r="HS31" s="134"/>
      <c r="HT31" s="134"/>
      <c r="HU31" s="134"/>
      <c r="HV31" s="134"/>
      <c r="HW31" s="134"/>
      <c r="HX31" s="134"/>
      <c r="HY31" s="134"/>
      <c r="HZ31" s="134"/>
      <c r="IA31" s="134"/>
      <c r="IB31" s="134"/>
      <c r="IC31" s="134"/>
      <c r="ID31" s="134"/>
      <c r="IE31" s="134"/>
      <c r="IF31" s="134"/>
      <c r="IG31" s="134"/>
      <c r="IH31" s="134"/>
      <c r="II31" s="134"/>
      <c r="IJ31" s="134"/>
      <c r="IK31" s="134"/>
      <c r="IL31" s="134"/>
      <c r="IM31" s="134"/>
      <c r="IN31" s="134"/>
      <c r="IO31" s="134"/>
      <c r="IP31" s="134"/>
      <c r="IQ31" s="134"/>
      <c r="IR31" s="134"/>
      <c r="IS31" s="134"/>
    </row>
    <row r="32" spans="1:253" s="137" customFormat="1" ht="15.75">
      <c r="A32" s="33"/>
      <c r="B32" s="47" t="str">
        <f>CONCATENATE($H$1,"/",$H$2,"/",$H$3)</f>
        <v>75/55/20</v>
      </c>
      <c r="C32" s="38">
        <f aca="true" t="shared" si="6" ref="C32:AD32">($K$1^C$74)*C$75*($A$31/1000)</f>
        <v>430.1606181226121</v>
      </c>
      <c r="D32" s="49">
        <f t="shared" si="6"/>
        <v>551.440691311357</v>
      </c>
      <c r="E32" s="49">
        <f t="shared" si="6"/>
        <v>609.3944990322359</v>
      </c>
      <c r="F32" s="25">
        <f t="shared" si="6"/>
        <v>666.5890883622318</v>
      </c>
      <c r="G32" s="25">
        <f t="shared" si="6"/>
        <v>775.5966086920641</v>
      </c>
      <c r="H32" s="25">
        <f t="shared" si="6"/>
        <v>928.7423524860259</v>
      </c>
      <c r="I32" s="124">
        <f t="shared" si="6"/>
        <v>1071.1515770729711</v>
      </c>
      <c r="J32" s="24">
        <f t="shared" si="6"/>
        <v>624.9935560777006</v>
      </c>
      <c r="K32" s="25">
        <f t="shared" si="6"/>
        <v>776.5691713806171</v>
      </c>
      <c r="L32" s="25">
        <f t="shared" si="6"/>
        <v>848.5149931235608</v>
      </c>
      <c r="M32" s="25">
        <f t="shared" si="6"/>
        <v>918.1569079905255</v>
      </c>
      <c r="N32" s="25">
        <f t="shared" si="6"/>
        <v>1052.8744931359086</v>
      </c>
      <c r="O32" s="25">
        <f t="shared" si="6"/>
        <v>1245.8185589824568</v>
      </c>
      <c r="P32" s="124">
        <f t="shared" si="6"/>
        <v>1429.6748200584186</v>
      </c>
      <c r="Q32" s="24">
        <f t="shared" si="6"/>
        <v>819.0673890233594</v>
      </c>
      <c r="R32" s="25">
        <f t="shared" si="6"/>
        <v>1040.1605727040724</v>
      </c>
      <c r="S32" s="25">
        <f t="shared" si="6"/>
        <v>1143.4608986085366</v>
      </c>
      <c r="T32" s="25">
        <f t="shared" si="6"/>
        <v>1242.9603727944489</v>
      </c>
      <c r="U32" s="25">
        <f t="shared" si="6"/>
        <v>1428.9753290016654</v>
      </c>
      <c r="V32" s="25">
        <f t="shared" si="6"/>
        <v>1679.3519399647964</v>
      </c>
      <c r="W32" s="124">
        <f t="shared" si="6"/>
        <v>1898.3732750772313</v>
      </c>
      <c r="X32" s="24">
        <f t="shared" si="6"/>
        <v>1163.0387745529845</v>
      </c>
      <c r="Y32" s="25">
        <f t="shared" si="6"/>
        <v>1494.9530787205651</v>
      </c>
      <c r="Z32" s="25">
        <f t="shared" si="6"/>
        <v>1650.3064293976856</v>
      </c>
      <c r="AA32" s="25">
        <f t="shared" si="6"/>
        <v>1798.8287792973172</v>
      </c>
      <c r="AB32" s="25">
        <f t="shared" si="6"/>
        <v>2075.3287693692187</v>
      </c>
      <c r="AC32" s="25">
        <f t="shared" si="6"/>
        <v>2441.6539824976257</v>
      </c>
      <c r="AD32" s="124">
        <f t="shared" si="6"/>
        <v>2754.438995892856</v>
      </c>
      <c r="AE32" s="133"/>
      <c r="AF32" s="134"/>
      <c r="AG32" s="134"/>
      <c r="AH32" s="134"/>
      <c r="AI32" s="3"/>
      <c r="AJ32" s="3"/>
      <c r="AK32" s="135">
        <v>85</v>
      </c>
      <c r="AL32" s="135">
        <v>29</v>
      </c>
      <c r="AM32" s="136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134"/>
      <c r="BH32" s="134"/>
      <c r="BI32" s="134"/>
      <c r="BJ32" s="134"/>
      <c r="BK32" s="134"/>
      <c r="BL32" s="134"/>
      <c r="BM32" s="134"/>
      <c r="BN32" s="134"/>
      <c r="BO32" s="134"/>
      <c r="BP32" s="134"/>
      <c r="BQ32" s="134"/>
      <c r="BR32" s="134"/>
      <c r="BS32" s="134"/>
      <c r="BT32" s="134"/>
      <c r="BU32" s="134"/>
      <c r="BV32" s="134"/>
      <c r="BW32" s="134"/>
      <c r="BX32" s="134"/>
      <c r="BY32" s="134"/>
      <c r="BZ32" s="134"/>
      <c r="CA32" s="134"/>
      <c r="CB32" s="134"/>
      <c r="CC32" s="134"/>
      <c r="CD32" s="134"/>
      <c r="CE32" s="134"/>
      <c r="CF32" s="134"/>
      <c r="CG32" s="134"/>
      <c r="CH32" s="134"/>
      <c r="CI32" s="134"/>
      <c r="CJ32" s="134"/>
      <c r="CK32" s="134"/>
      <c r="CL32" s="134"/>
      <c r="CM32" s="134"/>
      <c r="CN32" s="134"/>
      <c r="CO32" s="134"/>
      <c r="CP32" s="134"/>
      <c r="CQ32" s="134"/>
      <c r="CR32" s="134"/>
      <c r="CS32" s="134"/>
      <c r="CT32" s="134"/>
      <c r="CU32" s="134"/>
      <c r="CV32" s="134"/>
      <c r="CW32" s="134"/>
      <c r="CX32" s="134"/>
      <c r="CY32" s="134"/>
      <c r="CZ32" s="134"/>
      <c r="DA32" s="134"/>
      <c r="DB32" s="134"/>
      <c r="DC32" s="134"/>
      <c r="DD32" s="134"/>
      <c r="DE32" s="134"/>
      <c r="DF32" s="134"/>
      <c r="DG32" s="134"/>
      <c r="DH32" s="134"/>
      <c r="DI32" s="134"/>
      <c r="DJ32" s="134"/>
      <c r="DK32" s="134"/>
      <c r="DL32" s="134"/>
      <c r="DM32" s="134"/>
      <c r="DN32" s="134"/>
      <c r="DO32" s="134"/>
      <c r="DP32" s="134"/>
      <c r="DQ32" s="134"/>
      <c r="DR32" s="134"/>
      <c r="DS32" s="134"/>
      <c r="DT32" s="134"/>
      <c r="DU32" s="134"/>
      <c r="DV32" s="134"/>
      <c r="DW32" s="134"/>
      <c r="DX32" s="134"/>
      <c r="DY32" s="134"/>
      <c r="DZ32" s="134"/>
      <c r="EA32" s="134"/>
      <c r="EB32" s="134"/>
      <c r="EC32" s="134"/>
      <c r="ED32" s="134"/>
      <c r="EE32" s="134"/>
      <c r="EF32" s="134"/>
      <c r="EG32" s="134"/>
      <c r="EH32" s="134"/>
      <c r="EI32" s="134"/>
      <c r="EJ32" s="134"/>
      <c r="EK32" s="134"/>
      <c r="EL32" s="134"/>
      <c r="EM32" s="134"/>
      <c r="EN32" s="134"/>
      <c r="EO32" s="134"/>
      <c r="EP32" s="134"/>
      <c r="EQ32" s="134"/>
      <c r="ER32" s="134"/>
      <c r="ES32" s="134"/>
      <c r="ET32" s="134"/>
      <c r="EU32" s="134"/>
      <c r="EV32" s="134"/>
      <c r="EW32" s="134"/>
      <c r="EX32" s="134"/>
      <c r="EY32" s="134"/>
      <c r="EZ32" s="134"/>
      <c r="FA32" s="134"/>
      <c r="FB32" s="134"/>
      <c r="FC32" s="134"/>
      <c r="FD32" s="134"/>
      <c r="FE32" s="134"/>
      <c r="FF32" s="134"/>
      <c r="FG32" s="134"/>
      <c r="FH32" s="134"/>
      <c r="FI32" s="134"/>
      <c r="FJ32" s="134"/>
      <c r="FK32" s="134"/>
      <c r="FL32" s="134"/>
      <c r="FM32" s="134"/>
      <c r="FN32" s="134"/>
      <c r="FO32" s="134"/>
      <c r="FP32" s="134"/>
      <c r="FQ32" s="134"/>
      <c r="FR32" s="134"/>
      <c r="FS32" s="134"/>
      <c r="FT32" s="134"/>
      <c r="FU32" s="134"/>
      <c r="FV32" s="134"/>
      <c r="FW32" s="134"/>
      <c r="FX32" s="134"/>
      <c r="FY32" s="134"/>
      <c r="FZ32" s="134"/>
      <c r="GA32" s="134"/>
      <c r="GB32" s="134"/>
      <c r="GC32" s="134"/>
      <c r="GD32" s="134"/>
      <c r="GE32" s="134"/>
      <c r="GF32" s="134"/>
      <c r="GG32" s="134"/>
      <c r="GH32" s="134"/>
      <c r="GI32" s="134"/>
      <c r="GJ32" s="134"/>
      <c r="GK32" s="134"/>
      <c r="GL32" s="134"/>
      <c r="GM32" s="134"/>
      <c r="GN32" s="134"/>
      <c r="GO32" s="134"/>
      <c r="GP32" s="134"/>
      <c r="GQ32" s="134"/>
      <c r="GR32" s="134"/>
      <c r="GS32" s="134"/>
      <c r="GT32" s="134"/>
      <c r="GU32" s="134"/>
      <c r="GV32" s="134"/>
      <c r="GW32" s="134"/>
      <c r="GX32" s="134"/>
      <c r="GY32" s="134"/>
      <c r="GZ32" s="134"/>
      <c r="HA32" s="134"/>
      <c r="HB32" s="134"/>
      <c r="HC32" s="134"/>
      <c r="HD32" s="134"/>
      <c r="HE32" s="134"/>
      <c r="HF32" s="134"/>
      <c r="HG32" s="134"/>
      <c r="HH32" s="134"/>
      <c r="HI32" s="134"/>
      <c r="HJ32" s="134"/>
      <c r="HK32" s="134"/>
      <c r="HL32" s="134"/>
      <c r="HM32" s="134"/>
      <c r="HN32" s="134"/>
      <c r="HO32" s="134"/>
      <c r="HP32" s="134"/>
      <c r="HQ32" s="134"/>
      <c r="HR32" s="134"/>
      <c r="HS32" s="134"/>
      <c r="HT32" s="134"/>
      <c r="HU32" s="134"/>
      <c r="HV32" s="134"/>
      <c r="HW32" s="134"/>
      <c r="HX32" s="134"/>
      <c r="HY32" s="134"/>
      <c r="HZ32" s="134"/>
      <c r="IA32" s="134"/>
      <c r="IB32" s="134"/>
      <c r="IC32" s="134"/>
      <c r="ID32" s="134"/>
      <c r="IE32" s="134"/>
      <c r="IF32" s="134"/>
      <c r="IG32" s="134"/>
      <c r="IH32" s="134"/>
      <c r="II32" s="134"/>
      <c r="IJ32" s="134"/>
      <c r="IK32" s="134"/>
      <c r="IL32" s="134"/>
      <c r="IM32" s="134"/>
      <c r="IN32" s="134"/>
      <c r="IO32" s="134"/>
      <c r="IP32" s="134"/>
      <c r="IQ32" s="134"/>
      <c r="IR32" s="134"/>
      <c r="IS32" s="134"/>
    </row>
    <row r="33" spans="1:253" s="36" customFormat="1" ht="15.75">
      <c r="A33" s="35"/>
      <c r="B33" s="47" t="s">
        <v>36</v>
      </c>
      <c r="C33" s="71">
        <f>kv_instelling(C32,$H$1,$H$2,$H$4)</f>
        <v>2</v>
      </c>
      <c r="D33" s="156">
        <f aca="true" t="shared" si="7" ref="D33:AD33">kv_instelling(D32,$H$1,$H$2,$H$4)</f>
        <v>2</v>
      </c>
      <c r="E33" s="156">
        <f t="shared" si="7"/>
        <v>2</v>
      </c>
      <c r="F33" s="156">
        <f t="shared" si="7"/>
        <v>2</v>
      </c>
      <c r="G33" s="156">
        <f t="shared" si="7"/>
        <v>2</v>
      </c>
      <c r="H33" s="156">
        <f t="shared" si="7"/>
        <v>2</v>
      </c>
      <c r="I33" s="158">
        <f t="shared" si="7"/>
        <v>3</v>
      </c>
      <c r="J33" s="71">
        <f t="shared" si="7"/>
        <v>2</v>
      </c>
      <c r="K33" s="156">
        <f t="shared" si="7"/>
        <v>2</v>
      </c>
      <c r="L33" s="156">
        <f t="shared" si="7"/>
        <v>2</v>
      </c>
      <c r="M33" s="156">
        <f t="shared" si="7"/>
        <v>2</v>
      </c>
      <c r="N33" s="138">
        <f t="shared" si="7"/>
        <v>3</v>
      </c>
      <c r="O33" s="138">
        <f t="shared" si="7"/>
        <v>3</v>
      </c>
      <c r="P33" s="158">
        <f t="shared" si="7"/>
        <v>3</v>
      </c>
      <c r="Q33" s="71">
        <f t="shared" si="7"/>
        <v>2</v>
      </c>
      <c r="R33" s="138">
        <f t="shared" si="7"/>
        <v>3</v>
      </c>
      <c r="S33" s="138">
        <f t="shared" si="7"/>
        <v>3</v>
      </c>
      <c r="T33" s="138">
        <f t="shared" si="7"/>
        <v>3</v>
      </c>
      <c r="U33" s="138">
        <f t="shared" si="7"/>
        <v>3</v>
      </c>
      <c r="V33" s="138">
        <f t="shared" si="7"/>
        <v>3</v>
      </c>
      <c r="W33" s="158">
        <f t="shared" si="7"/>
        <v>3</v>
      </c>
      <c r="X33" s="72">
        <f t="shared" si="7"/>
        <v>3</v>
      </c>
      <c r="Y33" s="138">
        <f t="shared" si="7"/>
        <v>3</v>
      </c>
      <c r="Z33" s="138">
        <f t="shared" si="7"/>
        <v>3</v>
      </c>
      <c r="AA33" s="138">
        <f t="shared" si="7"/>
        <v>3</v>
      </c>
      <c r="AB33" s="141">
        <f t="shared" si="7"/>
        <v>4</v>
      </c>
      <c r="AC33" s="141">
        <f t="shared" si="7"/>
        <v>4</v>
      </c>
      <c r="AD33" s="140">
        <f t="shared" si="7"/>
        <v>4</v>
      </c>
      <c r="AE33" s="55"/>
      <c r="AF33" s="21"/>
      <c r="AG33" s="21"/>
      <c r="AH33" s="30"/>
      <c r="AI33" s="26"/>
      <c r="AJ33" s="26"/>
      <c r="AK33" s="28">
        <v>90</v>
      </c>
      <c r="AL33" s="28">
        <v>30</v>
      </c>
      <c r="AM33" s="26"/>
      <c r="AN33" s="30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  <c r="IO33" s="21"/>
      <c r="IP33" s="21"/>
      <c r="IQ33" s="21"/>
      <c r="IR33" s="21"/>
      <c r="IS33" s="21"/>
    </row>
    <row r="34" spans="1:253" s="34" customFormat="1" ht="15.75">
      <c r="A34" s="33">
        <v>1050</v>
      </c>
      <c r="B34" s="47" t="s">
        <v>0</v>
      </c>
      <c r="C34" s="37">
        <v>579</v>
      </c>
      <c r="D34" s="132">
        <v>741</v>
      </c>
      <c r="E34" s="132">
        <v>819</v>
      </c>
      <c r="F34" s="10">
        <v>896</v>
      </c>
      <c r="G34" s="10">
        <v>1042</v>
      </c>
      <c r="H34" s="10">
        <v>1246</v>
      </c>
      <c r="I34" s="14">
        <v>1436</v>
      </c>
      <c r="J34" s="12">
        <v>842</v>
      </c>
      <c r="K34" s="10">
        <v>1046</v>
      </c>
      <c r="L34" s="10">
        <v>1142</v>
      </c>
      <c r="M34" s="10">
        <v>1236</v>
      </c>
      <c r="N34" s="10">
        <v>1416</v>
      </c>
      <c r="O34" s="10">
        <v>1675</v>
      </c>
      <c r="P34" s="14">
        <v>1920</v>
      </c>
      <c r="Q34" s="12">
        <v>1106</v>
      </c>
      <c r="R34" s="10">
        <v>1403</v>
      </c>
      <c r="S34" s="10">
        <v>1541</v>
      </c>
      <c r="T34" s="10">
        <v>1675</v>
      </c>
      <c r="U34" s="10">
        <v>1924</v>
      </c>
      <c r="V34" s="10">
        <v>2258</v>
      </c>
      <c r="W34" s="14">
        <v>2548</v>
      </c>
      <c r="X34" s="12">
        <v>1569</v>
      </c>
      <c r="Y34" s="10">
        <v>2014</v>
      </c>
      <c r="Z34" s="10">
        <v>2222</v>
      </c>
      <c r="AA34" s="10">
        <v>2420</v>
      </c>
      <c r="AB34" s="10">
        <v>2789</v>
      </c>
      <c r="AC34" s="10">
        <v>3275</v>
      </c>
      <c r="AD34" s="14">
        <v>3688</v>
      </c>
      <c r="AE34" s="55"/>
      <c r="AF34" s="21"/>
      <c r="AG34" s="21"/>
      <c r="AH34" s="30"/>
      <c r="AI34" s="26"/>
      <c r="AJ34" s="26"/>
      <c r="AK34" s="28">
        <v>95</v>
      </c>
      <c r="AL34" s="28"/>
      <c r="AM34" s="26"/>
      <c r="AN34" s="30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  <c r="IR34" s="21"/>
      <c r="IS34" s="21"/>
    </row>
    <row r="35" spans="1:253" s="34" customFormat="1" ht="15.75">
      <c r="A35" s="33"/>
      <c r="B35" s="47" t="str">
        <f>CONCATENATE($H$1,"/",$H$2,"/",$H$3)</f>
        <v>75/55/20</v>
      </c>
      <c r="C35" s="38">
        <f aca="true" t="shared" si="8" ref="C35:AD35">($K$1^C$74)*C$75*($A$34/1000)</f>
        <v>501.8540544763808</v>
      </c>
      <c r="D35" s="49">
        <f t="shared" si="8"/>
        <v>643.3474731965832</v>
      </c>
      <c r="E35" s="49">
        <f t="shared" si="8"/>
        <v>710.960248870942</v>
      </c>
      <c r="F35" s="25">
        <f t="shared" si="8"/>
        <v>777.6872697559371</v>
      </c>
      <c r="G35" s="25">
        <f t="shared" si="8"/>
        <v>904.8627101407415</v>
      </c>
      <c r="H35" s="25">
        <f t="shared" si="8"/>
        <v>1083.5327445670302</v>
      </c>
      <c r="I35" s="124">
        <f t="shared" si="8"/>
        <v>1249.6768399184664</v>
      </c>
      <c r="J35" s="24">
        <f t="shared" si="8"/>
        <v>729.1591487573174</v>
      </c>
      <c r="K35" s="25">
        <f t="shared" si="8"/>
        <v>905.9973666107201</v>
      </c>
      <c r="L35" s="25">
        <f t="shared" si="8"/>
        <v>989.9341586441542</v>
      </c>
      <c r="M35" s="25">
        <f t="shared" si="8"/>
        <v>1071.1830593222796</v>
      </c>
      <c r="N35" s="25">
        <f t="shared" si="8"/>
        <v>1228.3535753252268</v>
      </c>
      <c r="O35" s="25">
        <f t="shared" si="8"/>
        <v>1453.454985479533</v>
      </c>
      <c r="P35" s="124">
        <f t="shared" si="8"/>
        <v>1667.9539567348218</v>
      </c>
      <c r="Q35" s="24">
        <f t="shared" si="8"/>
        <v>955.5786205272526</v>
      </c>
      <c r="R35" s="25">
        <f t="shared" si="8"/>
        <v>1213.520668154751</v>
      </c>
      <c r="S35" s="25">
        <f t="shared" si="8"/>
        <v>1334.0377150432928</v>
      </c>
      <c r="T35" s="25">
        <f t="shared" si="8"/>
        <v>1450.120434926857</v>
      </c>
      <c r="U35" s="25">
        <f t="shared" si="8"/>
        <v>1667.1378838352764</v>
      </c>
      <c r="V35" s="25">
        <f t="shared" si="8"/>
        <v>1959.2439299589291</v>
      </c>
      <c r="W35" s="124">
        <f t="shared" si="8"/>
        <v>2214.7688209234366</v>
      </c>
      <c r="X35" s="24">
        <f t="shared" si="8"/>
        <v>1356.878570311815</v>
      </c>
      <c r="Y35" s="25">
        <f t="shared" si="8"/>
        <v>1744.1119251739926</v>
      </c>
      <c r="Z35" s="25">
        <f t="shared" si="8"/>
        <v>1925.3575009639665</v>
      </c>
      <c r="AA35" s="25">
        <f t="shared" si="8"/>
        <v>2098.63357584687</v>
      </c>
      <c r="AB35" s="25">
        <f t="shared" si="8"/>
        <v>2421.2168975974214</v>
      </c>
      <c r="AC35" s="25">
        <f t="shared" si="8"/>
        <v>2848.596312913897</v>
      </c>
      <c r="AD35" s="124">
        <f t="shared" si="8"/>
        <v>3213.5121618749986</v>
      </c>
      <c r="AE35" s="55"/>
      <c r="AF35" s="21"/>
      <c r="AG35" s="21"/>
      <c r="AH35" s="30"/>
      <c r="AI35" s="26"/>
      <c r="AJ35" s="26"/>
      <c r="AK35" s="28">
        <v>100</v>
      </c>
      <c r="AL35" s="28"/>
      <c r="AM35" s="26"/>
      <c r="AN35" s="30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  <c r="IQ35" s="21"/>
      <c r="IR35" s="21"/>
      <c r="IS35" s="21"/>
    </row>
    <row r="36" spans="1:253" s="36" customFormat="1" ht="15.75">
      <c r="A36" s="35"/>
      <c r="B36" s="47" t="s">
        <v>36</v>
      </c>
      <c r="C36" s="71">
        <f>kv_instelling(C35,$H$1,$H$2,$H$4)</f>
        <v>2</v>
      </c>
      <c r="D36" s="156">
        <f aca="true" t="shared" si="9" ref="D36:AD36">kv_instelling(D35,$H$1,$H$2,$H$4)</f>
        <v>2</v>
      </c>
      <c r="E36" s="156">
        <f t="shared" si="9"/>
        <v>2</v>
      </c>
      <c r="F36" s="156">
        <f t="shared" si="9"/>
        <v>2</v>
      </c>
      <c r="G36" s="156">
        <f t="shared" si="9"/>
        <v>2</v>
      </c>
      <c r="H36" s="138">
        <f t="shared" si="9"/>
        <v>3</v>
      </c>
      <c r="I36" s="158">
        <f t="shared" si="9"/>
        <v>3</v>
      </c>
      <c r="J36" s="71">
        <f t="shared" si="9"/>
        <v>2</v>
      </c>
      <c r="K36" s="156">
        <f t="shared" si="9"/>
        <v>2</v>
      </c>
      <c r="L36" s="138">
        <f t="shared" si="9"/>
        <v>3</v>
      </c>
      <c r="M36" s="138">
        <f t="shared" si="9"/>
        <v>3</v>
      </c>
      <c r="N36" s="138">
        <f t="shared" si="9"/>
        <v>3</v>
      </c>
      <c r="O36" s="138">
        <f t="shared" si="9"/>
        <v>3</v>
      </c>
      <c r="P36" s="158">
        <f t="shared" si="9"/>
        <v>3</v>
      </c>
      <c r="Q36" s="72">
        <f t="shared" si="9"/>
        <v>3</v>
      </c>
      <c r="R36" s="138">
        <f t="shared" si="9"/>
        <v>3</v>
      </c>
      <c r="S36" s="138">
        <f t="shared" si="9"/>
        <v>3</v>
      </c>
      <c r="T36" s="138">
        <f t="shared" si="9"/>
        <v>3</v>
      </c>
      <c r="U36" s="138">
        <f t="shared" si="9"/>
        <v>3</v>
      </c>
      <c r="V36" s="138">
        <f t="shared" si="9"/>
        <v>3</v>
      </c>
      <c r="W36" s="140">
        <f t="shared" si="9"/>
        <v>4</v>
      </c>
      <c r="X36" s="72">
        <f t="shared" si="9"/>
        <v>3</v>
      </c>
      <c r="Y36" s="138">
        <f t="shared" si="9"/>
        <v>3</v>
      </c>
      <c r="Z36" s="138">
        <f t="shared" si="9"/>
        <v>3</v>
      </c>
      <c r="AA36" s="141">
        <f t="shared" si="9"/>
        <v>4</v>
      </c>
      <c r="AB36" s="141">
        <f t="shared" si="9"/>
        <v>4</v>
      </c>
      <c r="AC36" s="141">
        <f t="shared" si="9"/>
        <v>4</v>
      </c>
      <c r="AD36" s="142">
        <f t="shared" si="9"/>
        <v>5</v>
      </c>
      <c r="AE36" s="55"/>
      <c r="AF36" s="21"/>
      <c r="AG36" s="21"/>
      <c r="AH36" s="30"/>
      <c r="AI36" s="26"/>
      <c r="AJ36" s="26"/>
      <c r="AK36" s="26"/>
      <c r="AL36" s="26"/>
      <c r="AM36" s="26"/>
      <c r="AN36" s="30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  <c r="IK36" s="21"/>
      <c r="IL36" s="21"/>
      <c r="IM36" s="21"/>
      <c r="IN36" s="21"/>
      <c r="IO36" s="21"/>
      <c r="IP36" s="21"/>
      <c r="IQ36" s="21"/>
      <c r="IR36" s="21"/>
      <c r="IS36" s="21"/>
    </row>
    <row r="37" spans="1:253" s="34" customFormat="1" ht="15.75">
      <c r="A37" s="33">
        <v>1200</v>
      </c>
      <c r="B37" s="47" t="s">
        <v>0</v>
      </c>
      <c r="C37" s="12">
        <v>661</v>
      </c>
      <c r="D37" s="10">
        <v>847</v>
      </c>
      <c r="E37" s="10">
        <v>936</v>
      </c>
      <c r="F37" s="10">
        <v>1024</v>
      </c>
      <c r="G37" s="10">
        <v>1190</v>
      </c>
      <c r="H37" s="10">
        <v>1424</v>
      </c>
      <c r="I37" s="14">
        <v>1642</v>
      </c>
      <c r="J37" s="12">
        <v>962</v>
      </c>
      <c r="K37" s="10">
        <v>1195</v>
      </c>
      <c r="L37" s="10">
        <v>1306</v>
      </c>
      <c r="M37" s="10">
        <v>1412</v>
      </c>
      <c r="N37" s="10">
        <v>1619</v>
      </c>
      <c r="O37" s="10">
        <v>1914</v>
      </c>
      <c r="P37" s="14">
        <v>2195</v>
      </c>
      <c r="Q37" s="12">
        <v>1264</v>
      </c>
      <c r="R37" s="10">
        <v>1603</v>
      </c>
      <c r="S37" s="10">
        <v>1762</v>
      </c>
      <c r="T37" s="10">
        <v>1914</v>
      </c>
      <c r="U37" s="10">
        <v>2198</v>
      </c>
      <c r="V37" s="10">
        <v>2580</v>
      </c>
      <c r="W37" s="14">
        <v>2912</v>
      </c>
      <c r="X37" s="12">
        <v>1793</v>
      </c>
      <c r="Y37" s="10">
        <v>2302</v>
      </c>
      <c r="Z37" s="10">
        <v>2539</v>
      </c>
      <c r="AA37" s="10">
        <v>2766</v>
      </c>
      <c r="AB37" s="10">
        <v>3187</v>
      </c>
      <c r="AC37" s="10">
        <v>3743</v>
      </c>
      <c r="AD37" s="14">
        <v>4214</v>
      </c>
      <c r="AE37" s="55"/>
      <c r="AF37" s="21"/>
      <c r="AG37" s="21"/>
      <c r="AH37" s="30"/>
      <c r="AI37" s="26"/>
      <c r="AJ37" s="26"/>
      <c r="AK37" s="26"/>
      <c r="AL37" s="26"/>
      <c r="AM37" s="26"/>
      <c r="AN37" s="30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  <c r="IK37" s="21"/>
      <c r="IL37" s="21"/>
      <c r="IM37" s="21"/>
      <c r="IN37" s="21"/>
      <c r="IO37" s="21"/>
      <c r="IP37" s="21"/>
      <c r="IQ37" s="21"/>
      <c r="IR37" s="21"/>
      <c r="IS37" s="21"/>
    </row>
    <row r="38" spans="1:253" s="34" customFormat="1" ht="15.75">
      <c r="A38" s="33"/>
      <c r="B38" s="47" t="str">
        <f>CONCATENATE($H$1,"/",$H$2,"/",$H$3)</f>
        <v>75/55/20</v>
      </c>
      <c r="C38" s="24">
        <f aca="true" t="shared" si="10" ref="C38:AD38">($K$1^C$74)*C$75*($A$37/1000)</f>
        <v>573.5474908301494</v>
      </c>
      <c r="D38" s="25">
        <f t="shared" si="10"/>
        <v>735.2542550818093</v>
      </c>
      <c r="E38" s="25">
        <f t="shared" si="10"/>
        <v>812.5259987096479</v>
      </c>
      <c r="F38" s="25">
        <f t="shared" si="10"/>
        <v>888.7854511496424</v>
      </c>
      <c r="G38" s="25">
        <f t="shared" si="10"/>
        <v>1034.1288115894188</v>
      </c>
      <c r="H38" s="25">
        <f t="shared" si="10"/>
        <v>1238.3231366480343</v>
      </c>
      <c r="I38" s="124">
        <f t="shared" si="10"/>
        <v>1428.2021027639614</v>
      </c>
      <c r="J38" s="24">
        <f t="shared" si="10"/>
        <v>833.3247414369341</v>
      </c>
      <c r="K38" s="25">
        <f t="shared" si="10"/>
        <v>1035.4255618408229</v>
      </c>
      <c r="L38" s="25">
        <f t="shared" si="10"/>
        <v>1131.3533241647476</v>
      </c>
      <c r="M38" s="25">
        <f t="shared" si="10"/>
        <v>1224.2092106540338</v>
      </c>
      <c r="N38" s="25">
        <f t="shared" si="10"/>
        <v>1403.8326575145447</v>
      </c>
      <c r="O38" s="25">
        <f t="shared" si="10"/>
        <v>1661.0914119766092</v>
      </c>
      <c r="P38" s="124">
        <f t="shared" si="10"/>
        <v>1906.2330934112247</v>
      </c>
      <c r="Q38" s="24">
        <f t="shared" si="10"/>
        <v>1092.0898520311457</v>
      </c>
      <c r="R38" s="25">
        <f t="shared" si="10"/>
        <v>1386.8807636054298</v>
      </c>
      <c r="S38" s="25">
        <f t="shared" si="10"/>
        <v>1524.6145314780488</v>
      </c>
      <c r="T38" s="25">
        <f t="shared" si="10"/>
        <v>1657.280497059265</v>
      </c>
      <c r="U38" s="25">
        <f t="shared" si="10"/>
        <v>1905.3004386688872</v>
      </c>
      <c r="V38" s="25">
        <f t="shared" si="10"/>
        <v>2239.1359199530616</v>
      </c>
      <c r="W38" s="124">
        <f t="shared" si="10"/>
        <v>2531.164366769641</v>
      </c>
      <c r="X38" s="24">
        <f t="shared" si="10"/>
        <v>1550.7183660706457</v>
      </c>
      <c r="Y38" s="25">
        <f t="shared" si="10"/>
        <v>1993.27077162742</v>
      </c>
      <c r="Z38" s="25">
        <f t="shared" si="10"/>
        <v>2200.408572530247</v>
      </c>
      <c r="AA38" s="25">
        <f t="shared" si="10"/>
        <v>2398.438372396423</v>
      </c>
      <c r="AB38" s="25">
        <f t="shared" si="10"/>
        <v>2767.1050258256246</v>
      </c>
      <c r="AC38" s="25">
        <f t="shared" si="10"/>
        <v>3255.538643330168</v>
      </c>
      <c r="AD38" s="124">
        <f t="shared" si="10"/>
        <v>3672.585327857141</v>
      </c>
      <c r="AE38" s="55"/>
      <c r="AF38" s="21"/>
      <c r="AG38" s="21"/>
      <c r="AH38" s="30"/>
      <c r="AI38" s="30"/>
      <c r="AJ38" s="30"/>
      <c r="AK38" s="26"/>
      <c r="AL38" s="30"/>
      <c r="AM38" s="30"/>
      <c r="AN38" s="30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  <c r="IL38" s="21"/>
      <c r="IM38" s="21"/>
      <c r="IN38" s="21"/>
      <c r="IO38" s="21"/>
      <c r="IP38" s="21"/>
      <c r="IQ38" s="21"/>
      <c r="IR38" s="21"/>
      <c r="IS38" s="21"/>
    </row>
    <row r="39" spans="1:253" s="36" customFormat="1" ht="15.75">
      <c r="A39" s="35"/>
      <c r="B39" s="47" t="s">
        <v>36</v>
      </c>
      <c r="C39" s="71">
        <f>kv_instelling(C38,$H$1,$H$2,$H$4)</f>
        <v>2</v>
      </c>
      <c r="D39" s="156">
        <f aca="true" t="shared" si="11" ref="D39:AD39">kv_instelling(D38,$H$1,$H$2,$H$4)</f>
        <v>2</v>
      </c>
      <c r="E39" s="156">
        <f t="shared" si="11"/>
        <v>2</v>
      </c>
      <c r="F39" s="156">
        <f t="shared" si="11"/>
        <v>2</v>
      </c>
      <c r="G39" s="138">
        <f t="shared" si="11"/>
        <v>3</v>
      </c>
      <c r="H39" s="138">
        <f t="shared" si="11"/>
        <v>3</v>
      </c>
      <c r="I39" s="158">
        <f t="shared" si="11"/>
        <v>3</v>
      </c>
      <c r="J39" s="71">
        <f t="shared" si="11"/>
        <v>2</v>
      </c>
      <c r="K39" s="138">
        <f t="shared" si="11"/>
        <v>3</v>
      </c>
      <c r="L39" s="138">
        <f t="shared" si="11"/>
        <v>3</v>
      </c>
      <c r="M39" s="138">
        <f t="shared" si="11"/>
        <v>3</v>
      </c>
      <c r="N39" s="138">
        <f t="shared" si="11"/>
        <v>3</v>
      </c>
      <c r="O39" s="138">
        <f t="shared" si="11"/>
        <v>3</v>
      </c>
      <c r="P39" s="158">
        <f t="shared" si="11"/>
        <v>3</v>
      </c>
      <c r="Q39" s="72">
        <f t="shared" si="11"/>
        <v>3</v>
      </c>
      <c r="R39" s="138">
        <f t="shared" si="11"/>
        <v>3</v>
      </c>
      <c r="S39" s="138">
        <f t="shared" si="11"/>
        <v>3</v>
      </c>
      <c r="T39" s="138">
        <f t="shared" si="11"/>
        <v>3</v>
      </c>
      <c r="U39" s="138">
        <f t="shared" si="11"/>
        <v>3</v>
      </c>
      <c r="V39" s="141">
        <f t="shared" si="11"/>
        <v>4</v>
      </c>
      <c r="W39" s="140">
        <f t="shared" si="11"/>
        <v>4</v>
      </c>
      <c r="X39" s="72">
        <f t="shared" si="11"/>
        <v>3</v>
      </c>
      <c r="Y39" s="141">
        <f t="shared" si="11"/>
        <v>4</v>
      </c>
      <c r="Z39" s="141">
        <f t="shared" si="11"/>
        <v>4</v>
      </c>
      <c r="AA39" s="141">
        <f t="shared" si="11"/>
        <v>4</v>
      </c>
      <c r="AB39" s="141">
        <f t="shared" si="11"/>
        <v>4</v>
      </c>
      <c r="AC39" s="143">
        <f t="shared" si="11"/>
        <v>5</v>
      </c>
      <c r="AD39" s="142">
        <f t="shared" si="11"/>
        <v>5</v>
      </c>
      <c r="AE39" s="55"/>
      <c r="AF39" s="21"/>
      <c r="AG39" s="21"/>
      <c r="AH39" s="30"/>
      <c r="AI39" s="30"/>
      <c r="AJ39" s="30"/>
      <c r="AK39" s="26"/>
      <c r="AL39" s="30"/>
      <c r="AM39" s="30"/>
      <c r="AN39" s="30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1"/>
      <c r="IF39" s="21"/>
      <c r="IG39" s="21"/>
      <c r="IH39" s="21"/>
      <c r="II39" s="21"/>
      <c r="IJ39" s="21"/>
      <c r="IK39" s="21"/>
      <c r="IL39" s="21"/>
      <c r="IM39" s="21"/>
      <c r="IN39" s="21"/>
      <c r="IO39" s="21"/>
      <c r="IP39" s="21"/>
      <c r="IQ39" s="21"/>
      <c r="IR39" s="21"/>
      <c r="IS39" s="21"/>
    </row>
    <row r="40" spans="1:253" s="34" customFormat="1" ht="15.75">
      <c r="A40" s="33">
        <v>1350</v>
      </c>
      <c r="B40" s="131" t="s">
        <v>0</v>
      </c>
      <c r="C40" s="12">
        <v>744</v>
      </c>
      <c r="D40" s="10">
        <v>953</v>
      </c>
      <c r="E40" s="10">
        <v>1053</v>
      </c>
      <c r="F40" s="10">
        <v>1152</v>
      </c>
      <c r="G40" s="10">
        <v>1339</v>
      </c>
      <c r="H40" s="10">
        <v>1602</v>
      </c>
      <c r="I40" s="14">
        <v>1847</v>
      </c>
      <c r="J40" s="12">
        <v>1083</v>
      </c>
      <c r="K40" s="10">
        <v>1345</v>
      </c>
      <c r="L40" s="10">
        <v>1469</v>
      </c>
      <c r="M40" s="10">
        <v>1589</v>
      </c>
      <c r="N40" s="10">
        <v>1821</v>
      </c>
      <c r="O40" s="10">
        <v>2153</v>
      </c>
      <c r="P40" s="14">
        <v>2469</v>
      </c>
      <c r="Q40" s="12">
        <v>1422</v>
      </c>
      <c r="R40" s="10">
        <v>1804</v>
      </c>
      <c r="S40" s="10">
        <v>1982</v>
      </c>
      <c r="T40" s="10">
        <v>2153</v>
      </c>
      <c r="U40" s="10">
        <v>2473</v>
      </c>
      <c r="V40" s="10">
        <v>2903</v>
      </c>
      <c r="W40" s="14">
        <v>3276</v>
      </c>
      <c r="X40" s="12">
        <v>2017</v>
      </c>
      <c r="Y40" s="10">
        <v>2589</v>
      </c>
      <c r="Z40" s="10">
        <v>2857</v>
      </c>
      <c r="AA40" s="10">
        <v>3112</v>
      </c>
      <c r="AB40" s="10">
        <v>3586</v>
      </c>
      <c r="AC40" s="10">
        <v>4211</v>
      </c>
      <c r="AD40" s="14">
        <v>4741</v>
      </c>
      <c r="AE40" s="55"/>
      <c r="AF40" s="21"/>
      <c r="AG40" s="21"/>
      <c r="AH40" s="30"/>
      <c r="AI40" s="30"/>
      <c r="AJ40" s="30"/>
      <c r="AK40" s="26"/>
      <c r="AL40" s="30"/>
      <c r="AM40" s="30"/>
      <c r="AN40" s="30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  <c r="IJ40" s="21"/>
      <c r="IK40" s="21"/>
      <c r="IL40" s="21"/>
      <c r="IM40" s="21"/>
      <c r="IN40" s="21"/>
      <c r="IO40" s="21"/>
      <c r="IP40" s="21"/>
      <c r="IQ40" s="21"/>
      <c r="IR40" s="21"/>
      <c r="IS40" s="21"/>
    </row>
    <row r="41" spans="1:253" s="34" customFormat="1" ht="15.75">
      <c r="A41" s="33"/>
      <c r="B41" s="131" t="str">
        <f>CONCATENATE($H$1,"/",$H$2,"/",$H$3)</f>
        <v>75/55/20</v>
      </c>
      <c r="C41" s="24">
        <f aca="true" t="shared" si="12" ref="C41:AD41">($K$1^C$74)*C$75*($A$40/1000)</f>
        <v>645.2409271839182</v>
      </c>
      <c r="D41" s="25">
        <f t="shared" si="12"/>
        <v>827.1610369670356</v>
      </c>
      <c r="E41" s="25">
        <f t="shared" si="12"/>
        <v>914.091748548354</v>
      </c>
      <c r="F41" s="25">
        <f t="shared" si="12"/>
        <v>999.8836325433477</v>
      </c>
      <c r="G41" s="25">
        <f t="shared" si="12"/>
        <v>1163.394913038096</v>
      </c>
      <c r="H41" s="25">
        <f t="shared" si="12"/>
        <v>1393.1135287290388</v>
      </c>
      <c r="I41" s="124">
        <f t="shared" si="12"/>
        <v>1606.7273656094567</v>
      </c>
      <c r="J41" s="24">
        <f t="shared" si="12"/>
        <v>937.490334116551</v>
      </c>
      <c r="K41" s="25">
        <f t="shared" si="12"/>
        <v>1164.853757070926</v>
      </c>
      <c r="L41" s="25">
        <f t="shared" si="12"/>
        <v>1272.7724896853413</v>
      </c>
      <c r="M41" s="25">
        <f t="shared" si="12"/>
        <v>1377.2353619857881</v>
      </c>
      <c r="N41" s="25">
        <f t="shared" si="12"/>
        <v>1579.311739703863</v>
      </c>
      <c r="O41" s="25">
        <f t="shared" si="12"/>
        <v>1868.7278384736853</v>
      </c>
      <c r="P41" s="124">
        <f t="shared" si="12"/>
        <v>2144.5122300876283</v>
      </c>
      <c r="Q41" s="24">
        <f t="shared" si="12"/>
        <v>1228.6010835350392</v>
      </c>
      <c r="R41" s="25">
        <f t="shared" si="12"/>
        <v>1560.2408590561085</v>
      </c>
      <c r="S41" s="25">
        <f t="shared" si="12"/>
        <v>1715.191347912805</v>
      </c>
      <c r="T41" s="25">
        <f t="shared" si="12"/>
        <v>1864.4405591916732</v>
      </c>
      <c r="U41" s="25">
        <f t="shared" si="12"/>
        <v>2143.462993502498</v>
      </c>
      <c r="V41" s="25">
        <f t="shared" si="12"/>
        <v>2519.027909947195</v>
      </c>
      <c r="W41" s="124">
        <f t="shared" si="12"/>
        <v>2847.5599126158468</v>
      </c>
      <c r="X41" s="24">
        <f t="shared" si="12"/>
        <v>1744.5581618294766</v>
      </c>
      <c r="Y41" s="25">
        <f t="shared" si="12"/>
        <v>2242.429618080848</v>
      </c>
      <c r="Z41" s="25">
        <f t="shared" si="12"/>
        <v>2475.4596440965283</v>
      </c>
      <c r="AA41" s="25">
        <f t="shared" si="12"/>
        <v>2698.243168945976</v>
      </c>
      <c r="AB41" s="25">
        <f t="shared" si="12"/>
        <v>3112.9931540538278</v>
      </c>
      <c r="AC41" s="25">
        <f t="shared" si="12"/>
        <v>3662.480973746439</v>
      </c>
      <c r="AD41" s="124">
        <f t="shared" si="12"/>
        <v>4131.658493839283</v>
      </c>
      <c r="AE41" s="55"/>
      <c r="AF41" s="21"/>
      <c r="AG41" s="21"/>
      <c r="AH41" s="21"/>
      <c r="AI41" s="21"/>
      <c r="AJ41" s="21"/>
      <c r="AK4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1"/>
      <c r="IF41" s="21"/>
      <c r="IG41" s="21"/>
      <c r="IH41" s="21"/>
      <c r="II41" s="21"/>
      <c r="IJ41" s="21"/>
      <c r="IK41" s="21"/>
      <c r="IL41" s="21"/>
      <c r="IM41" s="21"/>
      <c r="IN41" s="21"/>
      <c r="IO41" s="21"/>
      <c r="IP41" s="21"/>
      <c r="IQ41" s="21"/>
      <c r="IR41" s="21"/>
      <c r="IS41" s="21"/>
    </row>
    <row r="42" spans="1:253" s="36" customFormat="1" ht="15.75">
      <c r="A42" s="35"/>
      <c r="B42" s="47" t="s">
        <v>36</v>
      </c>
      <c r="C42" s="71">
        <f>kv_instelling(C41,$H$1,$H$2,$H$4)</f>
        <v>2</v>
      </c>
      <c r="D42" s="156">
        <f aca="true" t="shared" si="13" ref="D42:AD42">kv_instelling(D41,$H$1,$H$2,$H$4)</f>
        <v>2</v>
      </c>
      <c r="E42" s="156">
        <f t="shared" si="13"/>
        <v>2</v>
      </c>
      <c r="F42" s="138">
        <f t="shared" si="13"/>
        <v>3</v>
      </c>
      <c r="G42" s="138">
        <f t="shared" si="13"/>
        <v>3</v>
      </c>
      <c r="H42" s="138">
        <f t="shared" si="13"/>
        <v>3</v>
      </c>
      <c r="I42" s="158">
        <f t="shared" si="13"/>
        <v>3</v>
      </c>
      <c r="J42" s="71">
        <f t="shared" si="13"/>
        <v>2</v>
      </c>
      <c r="K42" s="138">
        <f t="shared" si="13"/>
        <v>3</v>
      </c>
      <c r="L42" s="138">
        <f t="shared" si="13"/>
        <v>3</v>
      </c>
      <c r="M42" s="138">
        <f t="shared" si="13"/>
        <v>3</v>
      </c>
      <c r="N42" s="138">
        <f t="shared" si="13"/>
        <v>3</v>
      </c>
      <c r="O42" s="138">
        <f t="shared" si="13"/>
        <v>3</v>
      </c>
      <c r="P42" s="140">
        <f t="shared" si="13"/>
        <v>4</v>
      </c>
      <c r="Q42" s="72">
        <f t="shared" si="13"/>
        <v>3</v>
      </c>
      <c r="R42" s="138">
        <f t="shared" si="13"/>
        <v>3</v>
      </c>
      <c r="S42" s="138">
        <f t="shared" si="13"/>
        <v>3</v>
      </c>
      <c r="T42" s="138">
        <f t="shared" si="13"/>
        <v>3</v>
      </c>
      <c r="U42" s="141">
        <f t="shared" si="13"/>
        <v>4</v>
      </c>
      <c r="V42" s="141">
        <f t="shared" si="13"/>
        <v>4</v>
      </c>
      <c r="W42" s="140">
        <f t="shared" si="13"/>
        <v>4</v>
      </c>
      <c r="X42" s="72">
        <f t="shared" si="13"/>
        <v>3</v>
      </c>
      <c r="Y42" s="141">
        <f t="shared" si="13"/>
        <v>4</v>
      </c>
      <c r="Z42" s="141">
        <f t="shared" si="13"/>
        <v>4</v>
      </c>
      <c r="AA42" s="141">
        <f t="shared" si="13"/>
        <v>4</v>
      </c>
      <c r="AB42" s="143">
        <f t="shared" si="13"/>
        <v>5</v>
      </c>
      <c r="AC42" s="143">
        <f t="shared" si="13"/>
        <v>5</v>
      </c>
      <c r="AD42" s="144">
        <f t="shared" si="13"/>
        <v>6</v>
      </c>
      <c r="AE42" s="55"/>
      <c r="AF42" s="21"/>
      <c r="AG42" s="21"/>
      <c r="AH42" s="21"/>
      <c r="AI42" s="21"/>
      <c r="AJ42" s="21"/>
      <c r="AK42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1"/>
      <c r="IF42" s="21"/>
      <c r="IG42" s="21"/>
      <c r="IH42" s="21"/>
      <c r="II42" s="21"/>
      <c r="IJ42" s="21"/>
      <c r="IK42" s="21"/>
      <c r="IL42" s="21"/>
      <c r="IM42" s="21"/>
      <c r="IN42" s="21"/>
      <c r="IO42" s="21"/>
      <c r="IP42" s="21"/>
      <c r="IQ42" s="21"/>
      <c r="IR42" s="21"/>
      <c r="IS42" s="21"/>
    </row>
    <row r="43" spans="1:253" s="128" customFormat="1" ht="15.75">
      <c r="A43" s="42">
        <v>1500</v>
      </c>
      <c r="B43" s="48" t="s">
        <v>0</v>
      </c>
      <c r="C43" s="38">
        <v>827</v>
      </c>
      <c r="D43" s="49">
        <v>1059</v>
      </c>
      <c r="E43" s="49">
        <v>1170</v>
      </c>
      <c r="F43" s="49">
        <v>1280</v>
      </c>
      <c r="G43" s="49">
        <v>1488</v>
      </c>
      <c r="H43" s="49">
        <v>1781</v>
      </c>
      <c r="I43" s="126">
        <v>2052</v>
      </c>
      <c r="J43" s="38">
        <v>1203</v>
      </c>
      <c r="K43" s="49">
        <v>1494</v>
      </c>
      <c r="L43" s="49">
        <v>1632</v>
      </c>
      <c r="M43" s="49">
        <v>1766</v>
      </c>
      <c r="N43" s="49">
        <v>2024</v>
      </c>
      <c r="O43" s="49">
        <v>2393</v>
      </c>
      <c r="P43" s="126">
        <v>2744</v>
      </c>
      <c r="Q43" s="38">
        <v>1580</v>
      </c>
      <c r="R43" s="49">
        <v>2004</v>
      </c>
      <c r="S43" s="49">
        <v>2202</v>
      </c>
      <c r="T43" s="25">
        <v>2393</v>
      </c>
      <c r="U43" s="25">
        <v>2748</v>
      </c>
      <c r="V43" s="25">
        <v>3225</v>
      </c>
      <c r="W43" s="124">
        <v>3641</v>
      </c>
      <c r="X43" s="24">
        <v>2241</v>
      </c>
      <c r="Y43" s="25">
        <v>2877</v>
      </c>
      <c r="Z43" s="25">
        <v>3174</v>
      </c>
      <c r="AA43" s="49">
        <v>3458</v>
      </c>
      <c r="AB43" s="49">
        <v>3984</v>
      </c>
      <c r="AC43" s="49">
        <v>4679</v>
      </c>
      <c r="AD43" s="126">
        <v>5268</v>
      </c>
      <c r="AE43" s="127"/>
      <c r="AF43" s="127"/>
      <c r="AG43" s="127"/>
      <c r="AH43" s="127"/>
      <c r="AI43" s="127"/>
      <c r="AJ43" s="127"/>
      <c r="AK43" s="2"/>
      <c r="AL43" s="127"/>
      <c r="AM43" s="127"/>
      <c r="AN43" s="127"/>
      <c r="AO43" s="127"/>
      <c r="AP43" s="127"/>
      <c r="AQ43" s="127"/>
      <c r="AR43" s="127"/>
      <c r="AS43" s="127"/>
      <c r="AT43" s="127"/>
      <c r="AU43" s="127"/>
      <c r="AV43" s="127"/>
      <c r="AW43" s="127"/>
      <c r="AX43" s="127"/>
      <c r="AY43" s="127"/>
      <c r="AZ43" s="127"/>
      <c r="BA43" s="127"/>
      <c r="BB43" s="127"/>
      <c r="BC43" s="127"/>
      <c r="BD43" s="127"/>
      <c r="BE43" s="127"/>
      <c r="BF43" s="127"/>
      <c r="BG43" s="127"/>
      <c r="BH43" s="127"/>
      <c r="BI43" s="127"/>
      <c r="BJ43" s="127"/>
      <c r="BK43" s="127"/>
      <c r="BL43" s="127"/>
      <c r="BM43" s="127"/>
      <c r="BN43" s="127"/>
      <c r="BO43" s="127"/>
      <c r="BP43" s="127"/>
      <c r="BQ43" s="127"/>
      <c r="BR43" s="127"/>
      <c r="BS43" s="127"/>
      <c r="BT43" s="127"/>
      <c r="BU43" s="127"/>
      <c r="BV43" s="127"/>
      <c r="BW43" s="127"/>
      <c r="BX43" s="127"/>
      <c r="BY43" s="127"/>
      <c r="BZ43" s="127"/>
      <c r="CA43" s="127"/>
      <c r="CB43" s="127"/>
      <c r="CC43" s="127"/>
      <c r="CD43" s="127"/>
      <c r="CE43" s="127"/>
      <c r="CF43" s="127"/>
      <c r="CG43" s="127"/>
      <c r="CH43" s="127"/>
      <c r="CI43" s="127"/>
      <c r="CJ43" s="127"/>
      <c r="CK43" s="127"/>
      <c r="CL43" s="127"/>
      <c r="CM43" s="127"/>
      <c r="CN43" s="127"/>
      <c r="CO43" s="127"/>
      <c r="CP43" s="127"/>
      <c r="CQ43" s="127"/>
      <c r="CR43" s="127"/>
      <c r="CS43" s="127"/>
      <c r="CT43" s="127"/>
      <c r="CU43" s="127"/>
      <c r="CV43" s="127"/>
      <c r="CW43" s="127"/>
      <c r="CX43" s="127"/>
      <c r="CY43" s="127"/>
      <c r="CZ43" s="127"/>
      <c r="DA43" s="127"/>
      <c r="DB43" s="127"/>
      <c r="DC43" s="127"/>
      <c r="DD43" s="127"/>
      <c r="DE43" s="127"/>
      <c r="DF43" s="127"/>
      <c r="DG43" s="127"/>
      <c r="DH43" s="127"/>
      <c r="DI43" s="127"/>
      <c r="DJ43" s="127"/>
      <c r="DK43" s="127"/>
      <c r="DL43" s="127"/>
      <c r="DM43" s="127"/>
      <c r="DN43" s="127"/>
      <c r="DO43" s="127"/>
      <c r="DP43" s="127"/>
      <c r="DQ43" s="127"/>
      <c r="DR43" s="127"/>
      <c r="DS43" s="127"/>
      <c r="DT43" s="127"/>
      <c r="DU43" s="127"/>
      <c r="DV43" s="127"/>
      <c r="DW43" s="127"/>
      <c r="DX43" s="127"/>
      <c r="DY43" s="127"/>
      <c r="DZ43" s="127"/>
      <c r="EA43" s="127"/>
      <c r="EB43" s="127"/>
      <c r="EC43" s="127"/>
      <c r="ED43" s="127"/>
      <c r="EE43" s="127"/>
      <c r="EF43" s="127"/>
      <c r="EG43" s="127"/>
      <c r="EH43" s="127"/>
      <c r="EI43" s="127"/>
      <c r="EJ43" s="127"/>
      <c r="EK43" s="127"/>
      <c r="EL43" s="127"/>
      <c r="EM43" s="127"/>
      <c r="EN43" s="127"/>
      <c r="EO43" s="127"/>
      <c r="EP43" s="127"/>
      <c r="EQ43" s="127"/>
      <c r="ER43" s="127"/>
      <c r="ES43" s="127"/>
      <c r="ET43" s="127"/>
      <c r="EU43" s="127"/>
      <c r="EV43" s="127"/>
      <c r="EW43" s="127"/>
      <c r="EX43" s="127"/>
      <c r="EY43" s="127"/>
      <c r="EZ43" s="127"/>
      <c r="FA43" s="127"/>
      <c r="FB43" s="127"/>
      <c r="FC43" s="127"/>
      <c r="FD43" s="127"/>
      <c r="FE43" s="127"/>
      <c r="FF43" s="127"/>
      <c r="FG43" s="127"/>
      <c r="FH43" s="127"/>
      <c r="FI43" s="127"/>
      <c r="FJ43" s="127"/>
      <c r="FK43" s="127"/>
      <c r="FL43" s="127"/>
      <c r="FM43" s="127"/>
      <c r="FN43" s="127"/>
      <c r="FO43" s="127"/>
      <c r="FP43" s="127"/>
      <c r="FQ43" s="127"/>
      <c r="FR43" s="127"/>
      <c r="FS43" s="127"/>
      <c r="FT43" s="127"/>
      <c r="FU43" s="127"/>
      <c r="FV43" s="127"/>
      <c r="FW43" s="127"/>
      <c r="FX43" s="127"/>
      <c r="FY43" s="127"/>
      <c r="FZ43" s="127"/>
      <c r="GA43" s="127"/>
      <c r="GB43" s="127"/>
      <c r="GC43" s="127"/>
      <c r="GD43" s="127"/>
      <c r="GE43" s="127"/>
      <c r="GF43" s="127"/>
      <c r="GG43" s="127"/>
      <c r="GH43" s="127"/>
      <c r="GI43" s="127"/>
      <c r="GJ43" s="127"/>
      <c r="GK43" s="127"/>
      <c r="GL43" s="127"/>
      <c r="GM43" s="127"/>
      <c r="GN43" s="127"/>
      <c r="GO43" s="127"/>
      <c r="GP43" s="127"/>
      <c r="GQ43" s="127"/>
      <c r="GR43" s="127"/>
      <c r="GS43" s="127"/>
      <c r="GT43" s="127"/>
      <c r="GU43" s="127"/>
      <c r="GV43" s="127"/>
      <c r="GW43" s="127"/>
      <c r="GX43" s="127"/>
      <c r="GY43" s="127"/>
      <c r="GZ43" s="127"/>
      <c r="HA43" s="127"/>
      <c r="HB43" s="127"/>
      <c r="HC43" s="127"/>
      <c r="HD43" s="127"/>
      <c r="HE43" s="127"/>
      <c r="HF43" s="127"/>
      <c r="HG43" s="127"/>
      <c r="HH43" s="127"/>
      <c r="HI43" s="127"/>
      <c r="HJ43" s="127"/>
      <c r="HK43" s="127"/>
      <c r="HL43" s="127"/>
      <c r="HM43" s="127"/>
      <c r="HN43" s="127"/>
      <c r="HO43" s="127"/>
      <c r="HP43" s="127"/>
      <c r="HQ43" s="127"/>
      <c r="HR43" s="127"/>
      <c r="HS43" s="127"/>
      <c r="HT43" s="127"/>
      <c r="HU43" s="127"/>
      <c r="HV43" s="127"/>
      <c r="HW43" s="127"/>
      <c r="HX43" s="127"/>
      <c r="HY43" s="127"/>
      <c r="HZ43" s="127"/>
      <c r="IA43" s="127"/>
      <c r="IB43" s="127"/>
      <c r="IC43" s="127"/>
      <c r="ID43" s="127"/>
      <c r="IE43" s="127"/>
      <c r="IF43" s="127"/>
      <c r="IG43" s="127"/>
      <c r="IH43" s="127"/>
      <c r="II43" s="127"/>
      <c r="IJ43" s="127"/>
      <c r="IK43" s="127"/>
      <c r="IL43" s="127"/>
      <c r="IM43" s="127"/>
      <c r="IN43" s="127"/>
      <c r="IO43" s="127"/>
      <c r="IP43" s="127"/>
      <c r="IQ43" s="127"/>
      <c r="IR43" s="127"/>
      <c r="IS43" s="127"/>
    </row>
    <row r="44" spans="1:253" s="130" customFormat="1" ht="15.75">
      <c r="A44" s="33"/>
      <c r="B44" s="47" t="str">
        <f>CONCATENATE($H$1,"/",$H$2,"/",$H$3)</f>
        <v>75/55/20</v>
      </c>
      <c r="C44" s="38">
        <f aca="true" t="shared" si="14" ref="C44:AD44">($K$1^C$74)*C$75*($A$43/1000)</f>
        <v>716.9343635376867</v>
      </c>
      <c r="D44" s="49">
        <f t="shared" si="14"/>
        <v>919.0678188522618</v>
      </c>
      <c r="E44" s="49">
        <f t="shared" si="14"/>
        <v>1015.6574983870598</v>
      </c>
      <c r="F44" s="49">
        <f t="shared" si="14"/>
        <v>1110.981813937053</v>
      </c>
      <c r="G44" s="49">
        <f t="shared" si="14"/>
        <v>1292.6610144867734</v>
      </c>
      <c r="H44" s="49">
        <f t="shared" si="14"/>
        <v>1547.903920810043</v>
      </c>
      <c r="I44" s="126">
        <f t="shared" si="14"/>
        <v>1785.2526284549517</v>
      </c>
      <c r="J44" s="38">
        <f t="shared" si="14"/>
        <v>1041.6559267961677</v>
      </c>
      <c r="K44" s="49">
        <f t="shared" si="14"/>
        <v>1294.2819523010285</v>
      </c>
      <c r="L44" s="49">
        <f t="shared" si="14"/>
        <v>1414.1916552059347</v>
      </c>
      <c r="M44" s="49">
        <f t="shared" si="14"/>
        <v>1530.2615133175423</v>
      </c>
      <c r="N44" s="49">
        <f t="shared" si="14"/>
        <v>1754.7908218931811</v>
      </c>
      <c r="O44" s="49">
        <f t="shared" si="14"/>
        <v>2076.3642649707613</v>
      </c>
      <c r="P44" s="126">
        <f t="shared" si="14"/>
        <v>2382.791366764031</v>
      </c>
      <c r="Q44" s="38">
        <f t="shared" si="14"/>
        <v>1365.1123150389321</v>
      </c>
      <c r="R44" s="49">
        <f t="shared" si="14"/>
        <v>1733.6009545067873</v>
      </c>
      <c r="S44" s="49">
        <f t="shared" si="14"/>
        <v>1905.768164347561</v>
      </c>
      <c r="T44" s="25">
        <f t="shared" si="14"/>
        <v>2071.600621324081</v>
      </c>
      <c r="U44" s="25">
        <f t="shared" si="14"/>
        <v>2381.625548336109</v>
      </c>
      <c r="V44" s="25">
        <f t="shared" si="14"/>
        <v>2798.9198999413275</v>
      </c>
      <c r="W44" s="124">
        <f t="shared" si="14"/>
        <v>3163.955458462052</v>
      </c>
      <c r="X44" s="24">
        <f t="shared" si="14"/>
        <v>1938.3979575883072</v>
      </c>
      <c r="Y44" s="25">
        <f t="shared" si="14"/>
        <v>2491.588464534275</v>
      </c>
      <c r="Z44" s="25">
        <f t="shared" si="14"/>
        <v>2750.510715662809</v>
      </c>
      <c r="AA44" s="49">
        <f t="shared" si="14"/>
        <v>2998.047965495529</v>
      </c>
      <c r="AB44" s="49">
        <f t="shared" si="14"/>
        <v>3458.881282282031</v>
      </c>
      <c r="AC44" s="49">
        <f t="shared" si="14"/>
        <v>4069.4233041627094</v>
      </c>
      <c r="AD44" s="126">
        <f t="shared" si="14"/>
        <v>4590.731659821426</v>
      </c>
      <c r="AE44" s="129"/>
      <c r="AF44" s="22"/>
      <c r="AG44" s="22"/>
      <c r="AH44" s="22"/>
      <c r="AI44" s="22"/>
      <c r="AJ44" s="22"/>
      <c r="AK44" s="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</row>
    <row r="45" spans="1:253" s="36" customFormat="1" ht="15.75">
      <c r="A45" s="35"/>
      <c r="B45" s="47" t="s">
        <v>36</v>
      </c>
      <c r="C45" s="71">
        <f>kv_instelling(C44,$H$1,$H$2,$H$4)</f>
        <v>2</v>
      </c>
      <c r="D45" s="156">
        <f aca="true" t="shared" si="15" ref="D45:AD45">kv_instelling(D44,$H$1,$H$2,$H$4)</f>
        <v>2</v>
      </c>
      <c r="E45" s="138">
        <f t="shared" si="15"/>
        <v>3</v>
      </c>
      <c r="F45" s="138">
        <f t="shared" si="15"/>
        <v>3</v>
      </c>
      <c r="G45" s="138">
        <f t="shared" si="15"/>
        <v>3</v>
      </c>
      <c r="H45" s="138">
        <f t="shared" si="15"/>
        <v>3</v>
      </c>
      <c r="I45" s="158">
        <f t="shared" si="15"/>
        <v>3</v>
      </c>
      <c r="J45" s="72">
        <f t="shared" si="15"/>
        <v>3</v>
      </c>
      <c r="K45" s="138">
        <f t="shared" si="15"/>
        <v>3</v>
      </c>
      <c r="L45" s="138">
        <f t="shared" si="15"/>
        <v>3</v>
      </c>
      <c r="M45" s="138">
        <f t="shared" si="15"/>
        <v>3</v>
      </c>
      <c r="N45" s="138">
        <f t="shared" si="15"/>
        <v>3</v>
      </c>
      <c r="O45" s="141">
        <f t="shared" si="15"/>
        <v>4</v>
      </c>
      <c r="P45" s="140">
        <f t="shared" si="15"/>
        <v>4</v>
      </c>
      <c r="Q45" s="72">
        <f t="shared" si="15"/>
        <v>3</v>
      </c>
      <c r="R45" s="138">
        <f t="shared" si="15"/>
        <v>3</v>
      </c>
      <c r="S45" s="138">
        <f t="shared" si="15"/>
        <v>3</v>
      </c>
      <c r="T45" s="141">
        <f t="shared" si="15"/>
        <v>4</v>
      </c>
      <c r="U45" s="141">
        <f t="shared" si="15"/>
        <v>4</v>
      </c>
      <c r="V45" s="141">
        <f t="shared" si="15"/>
        <v>4</v>
      </c>
      <c r="W45" s="142">
        <f t="shared" si="15"/>
        <v>5</v>
      </c>
      <c r="X45" s="72">
        <f t="shared" si="15"/>
        <v>3</v>
      </c>
      <c r="Y45" s="141">
        <f t="shared" si="15"/>
        <v>4</v>
      </c>
      <c r="Z45" s="141">
        <f t="shared" si="15"/>
        <v>4</v>
      </c>
      <c r="AA45" s="141">
        <f t="shared" si="15"/>
        <v>4</v>
      </c>
      <c r="AB45" s="143">
        <f t="shared" si="15"/>
        <v>5</v>
      </c>
      <c r="AC45" s="143">
        <f t="shared" si="15"/>
        <v>5</v>
      </c>
      <c r="AD45" s="144">
        <f t="shared" si="15"/>
        <v>6</v>
      </c>
      <c r="AE45" s="55"/>
      <c r="AF45" s="21"/>
      <c r="AG45" s="21"/>
      <c r="AH45" s="21"/>
      <c r="AI45" s="21"/>
      <c r="AJ45" s="21"/>
      <c r="AK45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1"/>
      <c r="IF45" s="21"/>
      <c r="IG45" s="21"/>
      <c r="IH45" s="21"/>
      <c r="II45" s="21"/>
      <c r="IJ45" s="21"/>
      <c r="IK45" s="21"/>
      <c r="IL45" s="21"/>
      <c r="IM45" s="21"/>
      <c r="IN45" s="21"/>
      <c r="IO45" s="21"/>
      <c r="IP45" s="21"/>
      <c r="IQ45" s="21"/>
      <c r="IR45" s="21"/>
      <c r="IS45" s="21"/>
    </row>
    <row r="46" spans="1:253" s="43" customFormat="1" ht="15.75">
      <c r="A46" s="33">
        <v>1650</v>
      </c>
      <c r="B46" s="47" t="s">
        <v>0</v>
      </c>
      <c r="C46" s="12">
        <v>909</v>
      </c>
      <c r="D46" s="10">
        <v>1165</v>
      </c>
      <c r="E46" s="10">
        <v>1287</v>
      </c>
      <c r="F46" s="10">
        <v>1407</v>
      </c>
      <c r="G46" s="10">
        <v>1637</v>
      </c>
      <c r="H46" s="10">
        <v>1959</v>
      </c>
      <c r="I46" s="14">
        <v>2257</v>
      </c>
      <c r="J46" s="12">
        <v>1323</v>
      </c>
      <c r="K46" s="10">
        <v>1643</v>
      </c>
      <c r="L46" s="10">
        <v>1795</v>
      </c>
      <c r="M46" s="10">
        <v>1942</v>
      </c>
      <c r="N46" s="10">
        <v>2226</v>
      </c>
      <c r="O46" s="10">
        <v>2632</v>
      </c>
      <c r="P46" s="14">
        <v>3018</v>
      </c>
      <c r="Q46" s="12">
        <v>1737</v>
      </c>
      <c r="R46" s="10">
        <v>2204</v>
      </c>
      <c r="S46" s="10">
        <v>2422</v>
      </c>
      <c r="T46" s="10">
        <v>2632</v>
      </c>
      <c r="U46" s="10">
        <v>3023</v>
      </c>
      <c r="V46" s="10">
        <v>3548</v>
      </c>
      <c r="W46" s="14">
        <v>4005</v>
      </c>
      <c r="X46" s="12">
        <v>2465</v>
      </c>
      <c r="Y46" s="10">
        <v>3165</v>
      </c>
      <c r="Z46" s="10">
        <v>3491</v>
      </c>
      <c r="AA46" s="10">
        <v>3803</v>
      </c>
      <c r="AB46" s="10">
        <v>4382</v>
      </c>
      <c r="AC46" s="10">
        <v>5146</v>
      </c>
      <c r="AD46" s="13">
        <v>5795</v>
      </c>
      <c r="AE46" s="55"/>
      <c r="AF46" s="21"/>
      <c r="AG46" s="21"/>
      <c r="AH46" s="21"/>
      <c r="AI46" s="21"/>
      <c r="AJ46" s="21"/>
      <c r="AK46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1"/>
      <c r="IF46" s="21"/>
      <c r="IG46" s="21"/>
      <c r="IH46" s="21"/>
      <c r="II46" s="21"/>
      <c r="IJ46" s="21"/>
      <c r="IK46" s="21"/>
      <c r="IL46" s="21"/>
      <c r="IM46" s="21"/>
      <c r="IN46" s="21"/>
      <c r="IO46" s="21"/>
      <c r="IP46" s="21"/>
      <c r="IQ46" s="21"/>
      <c r="IR46" s="21"/>
      <c r="IS46" s="21"/>
    </row>
    <row r="47" spans="1:253" s="44" customFormat="1" ht="15.75">
      <c r="A47" s="33"/>
      <c r="B47" s="47" t="str">
        <f>CONCATENATE($H$1,"/",$H$2,"/",$H$3)</f>
        <v>75/55/20</v>
      </c>
      <c r="C47" s="24">
        <f aca="true" t="shared" si="16" ref="C47:AD47">($K$1^C$74)*C$75*($A$46/1000)</f>
        <v>788.6277998914554</v>
      </c>
      <c r="D47" s="25">
        <f t="shared" si="16"/>
        <v>1010.9746007374879</v>
      </c>
      <c r="E47" s="25">
        <f t="shared" si="16"/>
        <v>1117.223248225766</v>
      </c>
      <c r="F47" s="25">
        <f t="shared" si="16"/>
        <v>1222.0799953307583</v>
      </c>
      <c r="G47" s="25">
        <f t="shared" si="16"/>
        <v>1421.9271159354507</v>
      </c>
      <c r="H47" s="25">
        <f t="shared" si="16"/>
        <v>1702.6943128910473</v>
      </c>
      <c r="I47" s="124">
        <f t="shared" si="16"/>
        <v>1963.777891300447</v>
      </c>
      <c r="J47" s="24">
        <f t="shared" si="16"/>
        <v>1145.8215194757845</v>
      </c>
      <c r="K47" s="25">
        <f t="shared" si="16"/>
        <v>1423.7101475311313</v>
      </c>
      <c r="L47" s="25">
        <f t="shared" si="16"/>
        <v>1555.610820726528</v>
      </c>
      <c r="M47" s="25">
        <f t="shared" si="16"/>
        <v>1683.2876646492966</v>
      </c>
      <c r="N47" s="25">
        <f t="shared" si="16"/>
        <v>1930.2699040824991</v>
      </c>
      <c r="O47" s="25">
        <f t="shared" si="16"/>
        <v>2284.0006914678374</v>
      </c>
      <c r="P47" s="124">
        <f t="shared" si="16"/>
        <v>2621.070503440434</v>
      </c>
      <c r="Q47" s="24">
        <f t="shared" si="16"/>
        <v>1501.6235465428254</v>
      </c>
      <c r="R47" s="25">
        <f t="shared" si="16"/>
        <v>1906.961049957466</v>
      </c>
      <c r="S47" s="25">
        <f t="shared" si="16"/>
        <v>2096.344980782317</v>
      </c>
      <c r="T47" s="25">
        <f t="shared" si="16"/>
        <v>2278.760683456489</v>
      </c>
      <c r="U47" s="25">
        <f t="shared" si="16"/>
        <v>2619.7881031697198</v>
      </c>
      <c r="V47" s="25">
        <f t="shared" si="16"/>
        <v>3078.81188993546</v>
      </c>
      <c r="W47" s="124">
        <f t="shared" si="16"/>
        <v>3480.351004308257</v>
      </c>
      <c r="X47" s="24">
        <f t="shared" si="16"/>
        <v>2132.2377533471376</v>
      </c>
      <c r="Y47" s="25">
        <f t="shared" si="16"/>
        <v>2740.7473109877023</v>
      </c>
      <c r="Z47" s="25">
        <f t="shared" si="16"/>
        <v>3025.56178722909</v>
      </c>
      <c r="AA47" s="25">
        <f t="shared" si="16"/>
        <v>3297.8527620450814</v>
      </c>
      <c r="AB47" s="25">
        <f t="shared" si="16"/>
        <v>3804.7694105102337</v>
      </c>
      <c r="AC47" s="25">
        <f t="shared" si="16"/>
        <v>4476.3656345789805</v>
      </c>
      <c r="AD47" s="177">
        <f t="shared" si="16"/>
        <v>5049.804825803569</v>
      </c>
      <c r="AE47" s="55"/>
      <c r="AF47" s="21"/>
      <c r="AG47" s="21"/>
      <c r="AH47" s="21"/>
      <c r="AI47" s="21"/>
      <c r="AJ47" s="21"/>
      <c r="AK47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  <c r="HC47" s="21"/>
      <c r="HD47" s="21"/>
      <c r="HE47" s="21"/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21"/>
      <c r="HX47" s="21"/>
      <c r="HY47" s="21"/>
      <c r="HZ47" s="21"/>
      <c r="IA47" s="21"/>
      <c r="IB47" s="21"/>
      <c r="IC47" s="21"/>
      <c r="ID47" s="21"/>
      <c r="IE47" s="21"/>
      <c r="IF47" s="21"/>
      <c r="IG47" s="21"/>
      <c r="IH47" s="21"/>
      <c r="II47" s="21"/>
      <c r="IJ47" s="21"/>
      <c r="IK47" s="21"/>
      <c r="IL47" s="21"/>
      <c r="IM47" s="21"/>
      <c r="IN47" s="21"/>
      <c r="IO47" s="21"/>
      <c r="IP47" s="21"/>
      <c r="IQ47" s="21"/>
      <c r="IR47" s="21"/>
      <c r="IS47" s="21"/>
    </row>
    <row r="48" spans="1:37" s="21" customFormat="1" ht="15.75">
      <c r="A48" s="35"/>
      <c r="B48" s="47" t="s">
        <v>36</v>
      </c>
      <c r="C48" s="71">
        <f>kv_instelling(C47,$H$1,$H$2,$H$4)</f>
        <v>2</v>
      </c>
      <c r="D48" s="138">
        <f aca="true" t="shared" si="17" ref="D48:AD48">kv_instelling(D47,$H$1,$H$2,$H$4)</f>
        <v>3</v>
      </c>
      <c r="E48" s="138">
        <f t="shared" si="17"/>
        <v>3</v>
      </c>
      <c r="F48" s="138">
        <f t="shared" si="17"/>
        <v>3</v>
      </c>
      <c r="G48" s="138">
        <f t="shared" si="17"/>
        <v>3</v>
      </c>
      <c r="H48" s="138">
        <f t="shared" si="17"/>
        <v>3</v>
      </c>
      <c r="I48" s="158">
        <f t="shared" si="17"/>
        <v>3</v>
      </c>
      <c r="J48" s="72">
        <f t="shared" si="17"/>
        <v>3</v>
      </c>
      <c r="K48" s="138">
        <f t="shared" si="17"/>
        <v>3</v>
      </c>
      <c r="L48" s="138">
        <f t="shared" si="17"/>
        <v>3</v>
      </c>
      <c r="M48" s="138">
        <f t="shared" si="17"/>
        <v>3</v>
      </c>
      <c r="N48" s="138">
        <f t="shared" si="17"/>
        <v>3</v>
      </c>
      <c r="O48" s="141">
        <f t="shared" si="17"/>
        <v>4</v>
      </c>
      <c r="P48" s="140">
        <f t="shared" si="17"/>
        <v>4</v>
      </c>
      <c r="Q48" s="72">
        <f t="shared" si="17"/>
        <v>3</v>
      </c>
      <c r="R48" s="138">
        <f t="shared" si="17"/>
        <v>3</v>
      </c>
      <c r="S48" s="141">
        <f t="shared" si="17"/>
        <v>4</v>
      </c>
      <c r="T48" s="141">
        <f t="shared" si="17"/>
        <v>4</v>
      </c>
      <c r="U48" s="141">
        <f t="shared" si="17"/>
        <v>4</v>
      </c>
      <c r="V48" s="141">
        <f t="shared" si="17"/>
        <v>4</v>
      </c>
      <c r="W48" s="142">
        <f t="shared" si="17"/>
        <v>5</v>
      </c>
      <c r="X48" s="73">
        <f t="shared" si="17"/>
        <v>4</v>
      </c>
      <c r="Y48" s="141">
        <f t="shared" si="17"/>
        <v>4</v>
      </c>
      <c r="Z48" s="141">
        <f t="shared" si="17"/>
        <v>4</v>
      </c>
      <c r="AA48" s="143">
        <f t="shared" si="17"/>
        <v>5</v>
      </c>
      <c r="AB48" s="143">
        <f t="shared" si="17"/>
        <v>5</v>
      </c>
      <c r="AC48" s="145">
        <f t="shared" si="17"/>
        <v>6</v>
      </c>
      <c r="AD48" s="144">
        <f t="shared" si="17"/>
        <v>6</v>
      </c>
      <c r="AE48" s="55"/>
      <c r="AK48"/>
    </row>
    <row r="49" spans="1:253" ht="15.75">
      <c r="A49" s="33">
        <v>1800</v>
      </c>
      <c r="B49" s="47" t="s">
        <v>0</v>
      </c>
      <c r="C49" s="12">
        <v>992</v>
      </c>
      <c r="D49" s="10">
        <v>1271</v>
      </c>
      <c r="E49" s="10">
        <v>1404</v>
      </c>
      <c r="F49" s="10">
        <v>1535</v>
      </c>
      <c r="G49" s="10">
        <v>1786</v>
      </c>
      <c r="H49" s="10">
        <v>2137</v>
      </c>
      <c r="I49" s="14">
        <v>2462</v>
      </c>
      <c r="J49" s="12">
        <v>1444</v>
      </c>
      <c r="K49" s="10">
        <v>1793</v>
      </c>
      <c r="L49" s="10">
        <v>1958</v>
      </c>
      <c r="M49" s="10">
        <v>2119</v>
      </c>
      <c r="N49" s="10">
        <v>2428</v>
      </c>
      <c r="O49" s="10">
        <v>2871</v>
      </c>
      <c r="P49" s="14">
        <v>3292</v>
      </c>
      <c r="Q49" s="12">
        <v>1895</v>
      </c>
      <c r="R49" s="10">
        <v>2405</v>
      </c>
      <c r="S49" s="10">
        <v>2642</v>
      </c>
      <c r="T49" s="10">
        <v>2871</v>
      </c>
      <c r="U49" s="10">
        <v>3298</v>
      </c>
      <c r="V49" s="10">
        <v>3870</v>
      </c>
      <c r="W49" s="14">
        <v>4369</v>
      </c>
      <c r="X49" s="12">
        <v>2689</v>
      </c>
      <c r="Y49" s="10">
        <v>3452</v>
      </c>
      <c r="Z49" s="10">
        <v>3809</v>
      </c>
      <c r="AA49" s="10">
        <v>4149</v>
      </c>
      <c r="AB49" s="10">
        <v>4781</v>
      </c>
      <c r="AC49" s="10">
        <v>5614</v>
      </c>
      <c r="AD49" s="64">
        <v>6322</v>
      </c>
      <c r="AE49" s="55"/>
      <c r="AF49" s="21"/>
      <c r="AG49" s="21"/>
      <c r="AH49" s="21"/>
      <c r="AI49" s="21"/>
      <c r="AJ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1"/>
      <c r="IF49" s="21"/>
      <c r="IG49" s="21"/>
      <c r="IH49" s="21"/>
      <c r="II49" s="21"/>
      <c r="IJ49" s="21"/>
      <c r="IK49" s="21"/>
      <c r="IL49" s="21"/>
      <c r="IM49" s="21"/>
      <c r="IN49" s="21"/>
      <c r="IO49" s="21"/>
      <c r="IP49" s="21"/>
      <c r="IQ49" s="21"/>
      <c r="IR49" s="21"/>
      <c r="IS49" s="21"/>
    </row>
    <row r="50" spans="1:31" ht="15.75">
      <c r="A50" s="33"/>
      <c r="B50" s="47" t="str">
        <f>CONCATENATE($H$1,"/",$H$2,"/",$H$3)</f>
        <v>75/55/20</v>
      </c>
      <c r="C50" s="24">
        <f aca="true" t="shared" si="18" ref="C50:AD50">($K$1^C$74)*C$75*($A$49/1000)</f>
        <v>860.3212362452242</v>
      </c>
      <c r="D50" s="25">
        <f t="shared" si="18"/>
        <v>1102.881382622714</v>
      </c>
      <c r="E50" s="25">
        <f t="shared" si="18"/>
        <v>1218.7889980644718</v>
      </c>
      <c r="F50" s="25">
        <f t="shared" si="18"/>
        <v>1333.1781767244636</v>
      </c>
      <c r="G50" s="25">
        <f t="shared" si="18"/>
        <v>1551.1932173841283</v>
      </c>
      <c r="H50" s="25">
        <f t="shared" si="18"/>
        <v>1857.4847049720518</v>
      </c>
      <c r="I50" s="124">
        <f t="shared" si="18"/>
        <v>2142.3031541459422</v>
      </c>
      <c r="J50" s="24">
        <f t="shared" si="18"/>
        <v>1249.9871121554013</v>
      </c>
      <c r="K50" s="25">
        <f t="shared" si="18"/>
        <v>1553.1383427612343</v>
      </c>
      <c r="L50" s="25">
        <f t="shared" si="18"/>
        <v>1697.0299862471215</v>
      </c>
      <c r="M50" s="25">
        <f t="shared" si="18"/>
        <v>1836.313815981051</v>
      </c>
      <c r="N50" s="25">
        <f t="shared" si="18"/>
        <v>2105.748986271817</v>
      </c>
      <c r="O50" s="25">
        <f t="shared" si="18"/>
        <v>2491.6371179649136</v>
      </c>
      <c r="P50" s="124">
        <f t="shared" si="18"/>
        <v>2859.3496401168372</v>
      </c>
      <c r="Q50" s="24">
        <f t="shared" si="18"/>
        <v>1638.1347780467188</v>
      </c>
      <c r="R50" s="25">
        <f t="shared" si="18"/>
        <v>2080.3211454081447</v>
      </c>
      <c r="S50" s="25">
        <f t="shared" si="18"/>
        <v>2286.921797217073</v>
      </c>
      <c r="T50" s="25">
        <f t="shared" si="18"/>
        <v>2485.9207455888977</v>
      </c>
      <c r="U50" s="25">
        <f t="shared" si="18"/>
        <v>2857.950658003331</v>
      </c>
      <c r="V50" s="25">
        <f t="shared" si="18"/>
        <v>3358.703879929593</v>
      </c>
      <c r="W50" s="124">
        <f t="shared" si="18"/>
        <v>3796.7465501544625</v>
      </c>
      <c r="X50" s="24">
        <f t="shared" si="18"/>
        <v>2326.077549105969</v>
      </c>
      <c r="Y50" s="25">
        <f t="shared" si="18"/>
        <v>2989.9061574411303</v>
      </c>
      <c r="Z50" s="25">
        <f t="shared" si="18"/>
        <v>3300.6128587953713</v>
      </c>
      <c r="AA50" s="25">
        <f t="shared" si="18"/>
        <v>3597.6575585946343</v>
      </c>
      <c r="AB50" s="25">
        <f t="shared" si="18"/>
        <v>4150.657538738437</v>
      </c>
      <c r="AC50" s="25">
        <f t="shared" si="18"/>
        <v>4883.3079649952515</v>
      </c>
      <c r="AD50" s="41">
        <f t="shared" si="18"/>
        <v>5508.877991785712</v>
      </c>
      <c r="AE50" s="56"/>
    </row>
    <row r="51" spans="1:37" s="21" customFormat="1" ht="15.75">
      <c r="A51" s="35"/>
      <c r="B51" s="47" t="s">
        <v>36</v>
      </c>
      <c r="C51" s="71">
        <f>kv_instelling(C50,$H$1,$H$2,$H$4)</f>
        <v>2</v>
      </c>
      <c r="D51" s="138">
        <f aca="true" t="shared" si="19" ref="D51:AD51">kv_instelling(D50,$H$1,$H$2,$H$4)</f>
        <v>3</v>
      </c>
      <c r="E51" s="138">
        <f t="shared" si="19"/>
        <v>3</v>
      </c>
      <c r="F51" s="138">
        <f t="shared" si="19"/>
        <v>3</v>
      </c>
      <c r="G51" s="138">
        <f t="shared" si="19"/>
        <v>3</v>
      </c>
      <c r="H51" s="138">
        <f t="shared" si="19"/>
        <v>3</v>
      </c>
      <c r="I51" s="140">
        <f t="shared" si="19"/>
        <v>4</v>
      </c>
      <c r="J51" s="72">
        <f t="shared" si="19"/>
        <v>3</v>
      </c>
      <c r="K51" s="138">
        <f t="shared" si="19"/>
        <v>3</v>
      </c>
      <c r="L51" s="138">
        <f t="shared" si="19"/>
        <v>3</v>
      </c>
      <c r="M51" s="138">
        <f t="shared" si="19"/>
        <v>3</v>
      </c>
      <c r="N51" s="141">
        <f t="shared" si="19"/>
        <v>4</v>
      </c>
      <c r="O51" s="141">
        <f t="shared" si="19"/>
        <v>4</v>
      </c>
      <c r="P51" s="140">
        <f t="shared" si="19"/>
        <v>4</v>
      </c>
      <c r="Q51" s="72">
        <f t="shared" si="19"/>
        <v>3</v>
      </c>
      <c r="R51" s="141">
        <f t="shared" si="19"/>
        <v>4</v>
      </c>
      <c r="S51" s="141">
        <f t="shared" si="19"/>
        <v>4</v>
      </c>
      <c r="T51" s="141">
        <f t="shared" si="19"/>
        <v>4</v>
      </c>
      <c r="U51" s="141">
        <f t="shared" si="19"/>
        <v>4</v>
      </c>
      <c r="V51" s="143">
        <f t="shared" si="19"/>
        <v>5</v>
      </c>
      <c r="W51" s="142">
        <f t="shared" si="19"/>
        <v>5</v>
      </c>
      <c r="X51" s="73">
        <f t="shared" si="19"/>
        <v>4</v>
      </c>
      <c r="Y51" s="141">
        <f t="shared" si="19"/>
        <v>4</v>
      </c>
      <c r="Z51" s="143">
        <f t="shared" si="19"/>
        <v>5</v>
      </c>
      <c r="AA51" s="143">
        <f t="shared" si="19"/>
        <v>5</v>
      </c>
      <c r="AB51" s="145">
        <f t="shared" si="19"/>
        <v>6</v>
      </c>
      <c r="AC51" s="145">
        <f t="shared" si="19"/>
        <v>6</v>
      </c>
      <c r="AD51" s="144">
        <f t="shared" si="19"/>
        <v>6</v>
      </c>
      <c r="AE51" s="57"/>
      <c r="AK51"/>
    </row>
    <row r="52" spans="1:31" ht="15.75">
      <c r="A52" s="33">
        <v>1950</v>
      </c>
      <c r="B52" s="47" t="s">
        <v>0</v>
      </c>
      <c r="C52" s="12"/>
      <c r="D52" s="10"/>
      <c r="E52" s="10"/>
      <c r="F52" s="10"/>
      <c r="G52" s="10">
        <v>1934</v>
      </c>
      <c r="H52" s="10"/>
      <c r="I52" s="14"/>
      <c r="J52" s="61">
        <v>1564</v>
      </c>
      <c r="K52" s="10">
        <v>1942</v>
      </c>
      <c r="L52" s="10">
        <v>2122</v>
      </c>
      <c r="M52" s="10">
        <v>2295</v>
      </c>
      <c r="N52" s="10">
        <v>2631</v>
      </c>
      <c r="O52" s="10">
        <v>3110</v>
      </c>
      <c r="P52" s="14">
        <v>3567</v>
      </c>
      <c r="Q52" s="12">
        <v>2053</v>
      </c>
      <c r="R52" s="10">
        <v>2605</v>
      </c>
      <c r="S52" s="10">
        <v>2863</v>
      </c>
      <c r="T52" s="10">
        <v>3110</v>
      </c>
      <c r="U52" s="10">
        <v>3572</v>
      </c>
      <c r="V52" s="10">
        <v>4193</v>
      </c>
      <c r="W52" s="14">
        <v>4733</v>
      </c>
      <c r="X52" s="12">
        <v>2913</v>
      </c>
      <c r="Y52" s="10">
        <v>3740</v>
      </c>
      <c r="Z52" s="10">
        <v>4126</v>
      </c>
      <c r="AA52" s="10">
        <v>4495</v>
      </c>
      <c r="AB52" s="10">
        <v>5179</v>
      </c>
      <c r="AC52" s="10">
        <v>6082</v>
      </c>
      <c r="AD52" s="14">
        <v>6848</v>
      </c>
      <c r="AE52" s="56"/>
    </row>
    <row r="53" spans="1:31" ht="15.75">
      <c r="A53" s="33"/>
      <c r="B53" s="47" t="str">
        <f>CONCATENATE($H$1,"/",$H$2,"/",$H$3)</f>
        <v>75/55/20</v>
      </c>
      <c r="C53" s="12"/>
      <c r="D53" s="10"/>
      <c r="E53" s="10"/>
      <c r="F53" s="10"/>
      <c r="G53" s="25">
        <f>($K$1^G$74)*G$75*($A$52/1000)</f>
        <v>1680.4593188328054</v>
      </c>
      <c r="H53" s="10"/>
      <c r="I53" s="14"/>
      <c r="J53" s="39">
        <f aca="true" t="shared" si="20" ref="J53:AD53">($K$1^J$74)*J$75*($A$52/1000)</f>
        <v>1354.152704835018</v>
      </c>
      <c r="K53" s="25">
        <f t="shared" si="20"/>
        <v>1682.566537991337</v>
      </c>
      <c r="L53" s="25">
        <f t="shared" si="20"/>
        <v>1838.449151767715</v>
      </c>
      <c r="M53" s="25">
        <f t="shared" si="20"/>
        <v>1989.3399673128051</v>
      </c>
      <c r="N53" s="25">
        <f t="shared" si="20"/>
        <v>2281.228068461135</v>
      </c>
      <c r="O53" s="25">
        <f t="shared" si="20"/>
        <v>2699.27354446199</v>
      </c>
      <c r="P53" s="124">
        <f t="shared" si="20"/>
        <v>3097.6287767932404</v>
      </c>
      <c r="Q53" s="24">
        <f t="shared" si="20"/>
        <v>1774.6460095506118</v>
      </c>
      <c r="R53" s="25">
        <f t="shared" si="20"/>
        <v>2253.6812408588235</v>
      </c>
      <c r="S53" s="25">
        <f t="shared" si="20"/>
        <v>2477.498613651829</v>
      </c>
      <c r="T53" s="25">
        <f t="shared" si="20"/>
        <v>2693.0808077213055</v>
      </c>
      <c r="U53" s="25">
        <f t="shared" si="20"/>
        <v>3096.113212836942</v>
      </c>
      <c r="V53" s="25">
        <f t="shared" si="20"/>
        <v>3638.5958699237253</v>
      </c>
      <c r="W53" s="124">
        <f t="shared" si="20"/>
        <v>4113.142096000667</v>
      </c>
      <c r="X53" s="24">
        <f t="shared" si="20"/>
        <v>2519.9173448647994</v>
      </c>
      <c r="Y53" s="25">
        <f t="shared" si="20"/>
        <v>3239.0650038945573</v>
      </c>
      <c r="Z53" s="25">
        <f t="shared" si="20"/>
        <v>3575.6639303616516</v>
      </c>
      <c r="AA53" s="25">
        <f t="shared" si="20"/>
        <v>3897.4623551441873</v>
      </c>
      <c r="AB53" s="25">
        <f t="shared" si="20"/>
        <v>4496.54566696664</v>
      </c>
      <c r="AC53" s="25">
        <f t="shared" si="20"/>
        <v>5290.2502954115225</v>
      </c>
      <c r="AD53" s="124">
        <f t="shared" si="20"/>
        <v>5967.951157767854</v>
      </c>
      <c r="AE53" s="56"/>
    </row>
    <row r="54" spans="1:37" s="21" customFormat="1" ht="15.75">
      <c r="A54" s="35"/>
      <c r="B54" s="47" t="s">
        <v>36</v>
      </c>
      <c r="C54" s="59"/>
      <c r="D54" s="60"/>
      <c r="E54" s="60"/>
      <c r="F54" s="60"/>
      <c r="G54" s="138">
        <f>kv_instelling(G53,$H$1,$H$2,$H$4)</f>
        <v>3</v>
      </c>
      <c r="H54" s="139"/>
      <c r="I54" s="63"/>
      <c r="J54" s="72">
        <f>kv_instelling(J53,$H$1,$H$2,$H$4)</f>
        <v>3</v>
      </c>
      <c r="K54" s="138">
        <f aca="true" t="shared" si="21" ref="K54:AD54">kv_instelling(K53,$H$1,$H$2,$H$4)</f>
        <v>3</v>
      </c>
      <c r="L54" s="138">
        <f t="shared" si="21"/>
        <v>3</v>
      </c>
      <c r="M54" s="141">
        <f t="shared" si="21"/>
        <v>4</v>
      </c>
      <c r="N54" s="141">
        <f t="shared" si="21"/>
        <v>4</v>
      </c>
      <c r="O54" s="141">
        <f t="shared" si="21"/>
        <v>4</v>
      </c>
      <c r="P54" s="142">
        <f t="shared" si="21"/>
        <v>5</v>
      </c>
      <c r="Q54" s="72">
        <f t="shared" si="21"/>
        <v>3</v>
      </c>
      <c r="R54" s="141">
        <f t="shared" si="21"/>
        <v>4</v>
      </c>
      <c r="S54" s="141">
        <f t="shared" si="21"/>
        <v>4</v>
      </c>
      <c r="T54" s="141">
        <f t="shared" si="21"/>
        <v>4</v>
      </c>
      <c r="U54" s="143">
        <f t="shared" si="21"/>
        <v>5</v>
      </c>
      <c r="V54" s="143">
        <f t="shared" si="21"/>
        <v>5</v>
      </c>
      <c r="W54" s="144">
        <f t="shared" si="21"/>
        <v>6</v>
      </c>
      <c r="X54" s="73">
        <f t="shared" si="21"/>
        <v>4</v>
      </c>
      <c r="Y54" s="143">
        <f t="shared" si="21"/>
        <v>5</v>
      </c>
      <c r="Z54" s="143">
        <f t="shared" si="21"/>
        <v>5</v>
      </c>
      <c r="AA54" s="143">
        <f t="shared" si="21"/>
        <v>5</v>
      </c>
      <c r="AB54" s="145">
        <f t="shared" si="21"/>
        <v>6</v>
      </c>
      <c r="AC54" s="145">
        <f t="shared" si="21"/>
        <v>6</v>
      </c>
      <c r="AD54" s="144">
        <f t="shared" si="21"/>
        <v>6</v>
      </c>
      <c r="AE54" s="57"/>
      <c r="AK54"/>
    </row>
    <row r="55" spans="1:31" ht="15.75">
      <c r="A55" s="33">
        <v>2100</v>
      </c>
      <c r="B55" s="47" t="s">
        <v>0</v>
      </c>
      <c r="C55" s="61"/>
      <c r="D55" s="62"/>
      <c r="E55" s="62"/>
      <c r="F55" s="62"/>
      <c r="G55" s="10">
        <v>2083</v>
      </c>
      <c r="H55" s="62"/>
      <c r="I55" s="64"/>
      <c r="J55" s="61">
        <v>1684</v>
      </c>
      <c r="K55" s="10">
        <v>2092</v>
      </c>
      <c r="L55" s="10">
        <v>2285</v>
      </c>
      <c r="M55" s="10">
        <v>2472</v>
      </c>
      <c r="N55" s="10">
        <v>2833</v>
      </c>
      <c r="O55" s="10">
        <v>3350</v>
      </c>
      <c r="P55" s="14">
        <v>3841</v>
      </c>
      <c r="Q55" s="12">
        <v>2211</v>
      </c>
      <c r="R55" s="10">
        <v>2806</v>
      </c>
      <c r="S55" s="10">
        <v>3083</v>
      </c>
      <c r="T55" s="10">
        <v>3350</v>
      </c>
      <c r="U55" s="10">
        <v>3847</v>
      </c>
      <c r="V55" s="10">
        <v>4515</v>
      </c>
      <c r="W55" s="14">
        <v>5097</v>
      </c>
      <c r="X55" s="12">
        <v>3137</v>
      </c>
      <c r="Y55" s="10">
        <v>4028</v>
      </c>
      <c r="Z55" s="10">
        <v>4444</v>
      </c>
      <c r="AA55" s="10">
        <v>4841</v>
      </c>
      <c r="AB55" s="10">
        <v>5578</v>
      </c>
      <c r="AC55" s="10">
        <v>6550</v>
      </c>
      <c r="AD55" s="64">
        <v>7375</v>
      </c>
      <c r="AE55" s="56"/>
    </row>
    <row r="56" spans="1:31" ht="15.75">
      <c r="A56" s="33"/>
      <c r="B56" s="47" t="str">
        <f>CONCATENATE($H$1,"/",$H$2,"/",$H$3)</f>
        <v>75/55/20</v>
      </c>
      <c r="C56" s="61"/>
      <c r="D56" s="62"/>
      <c r="E56" s="62"/>
      <c r="F56" s="62"/>
      <c r="G56" s="25">
        <f>($K$1^G$74)*G$75*($A$55/1000)</f>
        <v>1809.725420281483</v>
      </c>
      <c r="H56" s="62"/>
      <c r="I56" s="64"/>
      <c r="J56" s="39">
        <f aca="true" t="shared" si="22" ref="J56:AD56">($K$1^J$74)*J$75*($A$55/1000)</f>
        <v>1458.3182975146349</v>
      </c>
      <c r="K56" s="25">
        <f t="shared" si="22"/>
        <v>1811.9947332214401</v>
      </c>
      <c r="L56" s="25">
        <f t="shared" si="22"/>
        <v>1979.8683172883084</v>
      </c>
      <c r="M56" s="25">
        <f t="shared" si="22"/>
        <v>2142.3661186445593</v>
      </c>
      <c r="N56" s="25">
        <f t="shared" si="22"/>
        <v>2456.7071506504535</v>
      </c>
      <c r="O56" s="25">
        <f t="shared" si="22"/>
        <v>2906.909970959066</v>
      </c>
      <c r="P56" s="124">
        <f t="shared" si="22"/>
        <v>3335.9079134696435</v>
      </c>
      <c r="Q56" s="24">
        <f t="shared" si="22"/>
        <v>1911.1572410545052</v>
      </c>
      <c r="R56" s="25">
        <f t="shared" si="22"/>
        <v>2427.041336309502</v>
      </c>
      <c r="S56" s="25">
        <f t="shared" si="22"/>
        <v>2668.0754300865856</v>
      </c>
      <c r="T56" s="25">
        <f t="shared" si="22"/>
        <v>2900.240869853714</v>
      </c>
      <c r="U56" s="25">
        <f t="shared" si="22"/>
        <v>3334.275767670553</v>
      </c>
      <c r="V56" s="25">
        <f t="shared" si="22"/>
        <v>3918.4878599178583</v>
      </c>
      <c r="W56" s="124">
        <f t="shared" si="22"/>
        <v>4429.537641846873</v>
      </c>
      <c r="X56" s="24">
        <f t="shared" si="22"/>
        <v>2713.75714062363</v>
      </c>
      <c r="Y56" s="25">
        <f t="shared" si="22"/>
        <v>3488.2238503479853</v>
      </c>
      <c r="Z56" s="25">
        <f t="shared" si="22"/>
        <v>3850.715001927933</v>
      </c>
      <c r="AA56" s="25">
        <f t="shared" si="22"/>
        <v>4197.26715169374</v>
      </c>
      <c r="AB56" s="25">
        <f t="shared" si="22"/>
        <v>4842.433795194843</v>
      </c>
      <c r="AC56" s="25">
        <f t="shared" si="22"/>
        <v>5697.192625827794</v>
      </c>
      <c r="AD56" s="41">
        <f t="shared" si="22"/>
        <v>6427.024323749997</v>
      </c>
      <c r="AE56" s="56"/>
    </row>
    <row r="57" spans="1:37" s="22" customFormat="1" ht="15.75">
      <c r="A57" s="35"/>
      <c r="B57" s="47" t="s">
        <v>36</v>
      </c>
      <c r="C57" s="59"/>
      <c r="D57" s="60"/>
      <c r="E57" s="60"/>
      <c r="F57" s="60"/>
      <c r="G57" s="138">
        <f>kv_instelling(G56,$H$1,$H$2,$H$4)</f>
        <v>3</v>
      </c>
      <c r="H57" s="139"/>
      <c r="I57" s="63"/>
      <c r="J57" s="72">
        <f>kv_instelling(J56,$H$1,$H$2,$H$4)</f>
        <v>3</v>
      </c>
      <c r="K57" s="138">
        <f aca="true" t="shared" si="23" ref="K57:AD57">kv_instelling(K56,$H$1,$H$2,$H$4)</f>
        <v>3</v>
      </c>
      <c r="L57" s="141">
        <f t="shared" si="23"/>
        <v>4</v>
      </c>
      <c r="M57" s="141">
        <f t="shared" si="23"/>
        <v>4</v>
      </c>
      <c r="N57" s="141">
        <f t="shared" si="23"/>
        <v>4</v>
      </c>
      <c r="O57" s="141">
        <f t="shared" si="23"/>
        <v>4</v>
      </c>
      <c r="P57" s="142">
        <f t="shared" si="23"/>
        <v>5</v>
      </c>
      <c r="Q57" s="72">
        <f t="shared" si="23"/>
        <v>3</v>
      </c>
      <c r="R57" s="141">
        <f t="shared" si="23"/>
        <v>4</v>
      </c>
      <c r="S57" s="141">
        <f t="shared" si="23"/>
        <v>4</v>
      </c>
      <c r="T57" s="141">
        <f t="shared" si="23"/>
        <v>4</v>
      </c>
      <c r="U57" s="143">
        <f t="shared" si="23"/>
        <v>5</v>
      </c>
      <c r="V57" s="143">
        <f t="shared" si="23"/>
        <v>5</v>
      </c>
      <c r="W57" s="144">
        <f t="shared" si="23"/>
        <v>6</v>
      </c>
      <c r="X57" s="73">
        <f t="shared" si="23"/>
        <v>4</v>
      </c>
      <c r="Y57" s="143">
        <f t="shared" si="23"/>
        <v>5</v>
      </c>
      <c r="Z57" s="143">
        <f t="shared" si="23"/>
        <v>5</v>
      </c>
      <c r="AA57" s="145">
        <f t="shared" si="23"/>
        <v>6</v>
      </c>
      <c r="AB57" s="145">
        <f t="shared" si="23"/>
        <v>6</v>
      </c>
      <c r="AC57" s="145">
        <f t="shared" si="23"/>
        <v>6</v>
      </c>
      <c r="AD57" s="144">
        <f t="shared" si="23"/>
        <v>6</v>
      </c>
      <c r="AE57" s="57"/>
      <c r="AK57"/>
    </row>
    <row r="58" spans="1:129" ht="15.75">
      <c r="A58" s="33">
        <v>2250</v>
      </c>
      <c r="B58" s="47" t="s">
        <v>0</v>
      </c>
      <c r="C58" s="61"/>
      <c r="D58" s="62"/>
      <c r="E58" s="62"/>
      <c r="F58" s="62"/>
      <c r="G58" s="10">
        <v>2232</v>
      </c>
      <c r="H58" s="62"/>
      <c r="I58" s="64"/>
      <c r="J58" s="61">
        <v>1805</v>
      </c>
      <c r="K58" s="10">
        <v>2241</v>
      </c>
      <c r="L58" s="10">
        <v>2448</v>
      </c>
      <c r="M58" s="10">
        <v>2648</v>
      </c>
      <c r="N58" s="10">
        <v>3035</v>
      </c>
      <c r="O58" s="10">
        <v>3589</v>
      </c>
      <c r="P58" s="14">
        <v>4115</v>
      </c>
      <c r="Q58" s="12">
        <v>2369</v>
      </c>
      <c r="R58" s="10">
        <v>3006</v>
      </c>
      <c r="S58" s="10">
        <v>3303</v>
      </c>
      <c r="T58" s="10">
        <v>3589</v>
      </c>
      <c r="U58" s="10">
        <v>4122</v>
      </c>
      <c r="V58" s="10">
        <v>4838</v>
      </c>
      <c r="W58" s="14">
        <v>5461</v>
      </c>
      <c r="X58" s="12">
        <v>3362</v>
      </c>
      <c r="Y58" s="10">
        <v>4316</v>
      </c>
      <c r="Z58" s="10">
        <v>4761</v>
      </c>
      <c r="AA58" s="10">
        <v>5186</v>
      </c>
      <c r="AB58" s="10">
        <v>5976</v>
      </c>
      <c r="AC58" s="62">
        <v>7018</v>
      </c>
      <c r="AD58" s="64">
        <v>7902</v>
      </c>
      <c r="AE58" s="56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</row>
    <row r="59" spans="1:129" ht="15.75">
      <c r="A59" s="33"/>
      <c r="B59" s="47" t="str">
        <f>CONCATENATE($H$1,"/",$H$2,"/",$H$3)</f>
        <v>75/55/20</v>
      </c>
      <c r="C59" s="61"/>
      <c r="D59" s="62"/>
      <c r="E59" s="62"/>
      <c r="F59" s="62"/>
      <c r="G59" s="25">
        <f>($K$1^G$74)*G$75*($A$58/1000)</f>
        <v>1938.9915217301602</v>
      </c>
      <c r="H59" s="62"/>
      <c r="I59" s="64"/>
      <c r="J59" s="39">
        <f aca="true" t="shared" si="24" ref="J59:AD59">($K$1^J$74)*J$75*($A$58/1000)</f>
        <v>1562.4838901942517</v>
      </c>
      <c r="K59" s="25">
        <f t="shared" si="24"/>
        <v>1941.422928451543</v>
      </c>
      <c r="L59" s="25">
        <f t="shared" si="24"/>
        <v>2121.287482808902</v>
      </c>
      <c r="M59" s="25">
        <f t="shared" si="24"/>
        <v>2295.3922699763134</v>
      </c>
      <c r="N59" s="25">
        <f t="shared" si="24"/>
        <v>2632.1862328397715</v>
      </c>
      <c r="O59" s="25">
        <f t="shared" si="24"/>
        <v>3114.546397456142</v>
      </c>
      <c r="P59" s="124">
        <f t="shared" si="24"/>
        <v>3574.1870501460467</v>
      </c>
      <c r="Q59" s="24">
        <f t="shared" si="24"/>
        <v>2047.6684725583984</v>
      </c>
      <c r="R59" s="25">
        <f t="shared" si="24"/>
        <v>2600.401431760181</v>
      </c>
      <c r="S59" s="25">
        <f t="shared" si="24"/>
        <v>2858.6522465213416</v>
      </c>
      <c r="T59" s="25">
        <f t="shared" si="24"/>
        <v>3107.4009319861216</v>
      </c>
      <c r="U59" s="25">
        <f t="shared" si="24"/>
        <v>3572.4383225041634</v>
      </c>
      <c r="V59" s="25">
        <f t="shared" si="24"/>
        <v>4198.379849911991</v>
      </c>
      <c r="W59" s="124">
        <f t="shared" si="24"/>
        <v>4745.933187693077</v>
      </c>
      <c r="X59" s="24">
        <f t="shared" si="24"/>
        <v>2907.5969363824606</v>
      </c>
      <c r="Y59" s="25">
        <f t="shared" si="24"/>
        <v>3737.3826968014127</v>
      </c>
      <c r="Z59" s="40">
        <f t="shared" si="24"/>
        <v>4125.766073494214</v>
      </c>
      <c r="AA59" s="40">
        <f t="shared" si="24"/>
        <v>4497.071948243293</v>
      </c>
      <c r="AB59" s="40">
        <f t="shared" si="24"/>
        <v>5188.321923423046</v>
      </c>
      <c r="AC59" s="40">
        <f t="shared" si="24"/>
        <v>6104.134956244065</v>
      </c>
      <c r="AD59" s="41">
        <f t="shared" si="24"/>
        <v>6886.097489732139</v>
      </c>
      <c r="AE59" s="56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</row>
    <row r="60" spans="1:31" s="22" customFormat="1" ht="15.75">
      <c r="A60" s="35"/>
      <c r="B60" s="47" t="s">
        <v>36</v>
      </c>
      <c r="C60" s="59"/>
      <c r="D60" s="60"/>
      <c r="E60" s="60"/>
      <c r="F60" s="60"/>
      <c r="G60" s="138">
        <f>kv_instelling(G59,$H$1,$H$2,$H$4)</f>
        <v>3</v>
      </c>
      <c r="H60" s="139"/>
      <c r="I60" s="63"/>
      <c r="J60" s="72">
        <f>kv_instelling(J59,$H$1,$H$2,$H$4)</f>
        <v>3</v>
      </c>
      <c r="K60" s="138">
        <f aca="true" t="shared" si="25" ref="K60:AD60">kv_instelling(K59,$H$1,$H$2,$H$4)</f>
        <v>3</v>
      </c>
      <c r="L60" s="141">
        <f t="shared" si="25"/>
        <v>4</v>
      </c>
      <c r="M60" s="141">
        <f t="shared" si="25"/>
        <v>4</v>
      </c>
      <c r="N60" s="141">
        <f t="shared" si="25"/>
        <v>4</v>
      </c>
      <c r="O60" s="143">
        <f t="shared" si="25"/>
        <v>5</v>
      </c>
      <c r="P60" s="142">
        <f t="shared" si="25"/>
        <v>5</v>
      </c>
      <c r="Q60" s="73">
        <f t="shared" si="25"/>
        <v>4</v>
      </c>
      <c r="R60" s="141">
        <f t="shared" si="25"/>
        <v>4</v>
      </c>
      <c r="S60" s="141">
        <f t="shared" si="25"/>
        <v>4</v>
      </c>
      <c r="T60" s="143">
        <f t="shared" si="25"/>
        <v>5</v>
      </c>
      <c r="U60" s="143">
        <f t="shared" si="25"/>
        <v>5</v>
      </c>
      <c r="V60" s="145">
        <f t="shared" si="25"/>
        <v>6</v>
      </c>
      <c r="W60" s="144">
        <f t="shared" si="25"/>
        <v>6</v>
      </c>
      <c r="X60" s="73">
        <f t="shared" si="25"/>
        <v>4</v>
      </c>
      <c r="Y60" s="143">
        <f t="shared" si="25"/>
        <v>5</v>
      </c>
      <c r="Z60" s="145">
        <f t="shared" si="25"/>
        <v>6</v>
      </c>
      <c r="AA60" s="145">
        <f t="shared" si="25"/>
        <v>6</v>
      </c>
      <c r="AB60" s="145">
        <f t="shared" si="25"/>
        <v>6</v>
      </c>
      <c r="AC60" s="145">
        <f t="shared" si="25"/>
        <v>6</v>
      </c>
      <c r="AD60" s="144">
        <f t="shared" si="25"/>
        <v>6</v>
      </c>
      <c r="AE60" s="57"/>
    </row>
    <row r="61" spans="1:129" ht="15.75">
      <c r="A61" s="33">
        <v>2400</v>
      </c>
      <c r="B61" s="47" t="s">
        <v>0</v>
      </c>
      <c r="C61" s="61"/>
      <c r="D61" s="62"/>
      <c r="E61" s="62"/>
      <c r="F61" s="62"/>
      <c r="G61" s="10">
        <v>2381</v>
      </c>
      <c r="H61" s="62"/>
      <c r="I61" s="64"/>
      <c r="J61" s="61">
        <v>1925</v>
      </c>
      <c r="K61" s="10">
        <v>2390</v>
      </c>
      <c r="L61" s="10">
        <v>2611</v>
      </c>
      <c r="M61" s="10">
        <v>2825</v>
      </c>
      <c r="N61" s="10">
        <v>3238</v>
      </c>
      <c r="O61" s="10">
        <v>3828</v>
      </c>
      <c r="P61" s="14">
        <v>4390</v>
      </c>
      <c r="Q61" s="12">
        <v>2527</v>
      </c>
      <c r="R61" s="10">
        <v>3206</v>
      </c>
      <c r="S61" s="10">
        <v>3523</v>
      </c>
      <c r="T61" s="10">
        <v>3828</v>
      </c>
      <c r="U61" s="10">
        <v>4397</v>
      </c>
      <c r="V61" s="10">
        <v>5160</v>
      </c>
      <c r="W61" s="14">
        <v>5825</v>
      </c>
      <c r="X61" s="12">
        <v>3586</v>
      </c>
      <c r="Y61" s="10">
        <v>4603</v>
      </c>
      <c r="Z61" s="10">
        <v>5078</v>
      </c>
      <c r="AA61" s="10">
        <v>5532</v>
      </c>
      <c r="AB61" s="10">
        <v>6374</v>
      </c>
      <c r="AC61" s="10">
        <v>7486</v>
      </c>
      <c r="AD61" s="64">
        <v>8429</v>
      </c>
      <c r="AE61" s="56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</row>
    <row r="62" spans="1:129" ht="15.75">
      <c r="A62" s="33"/>
      <c r="B62" s="47" t="str">
        <f>CONCATENATE($H$1,"/",$H$2,"/",$H$3)</f>
        <v>75/55/20</v>
      </c>
      <c r="C62" s="61"/>
      <c r="D62" s="62"/>
      <c r="E62" s="62"/>
      <c r="F62" s="62"/>
      <c r="G62" s="25">
        <f>($K$1^G$74)*G$75*($A$61/1000)</f>
        <v>2068.2576231788375</v>
      </c>
      <c r="H62" s="62"/>
      <c r="I62" s="64"/>
      <c r="J62" s="39">
        <f aca="true" t="shared" si="26" ref="J62:AD62">($K$1^J$74)*J$75*($A$61/1000)</f>
        <v>1666.6494828738682</v>
      </c>
      <c r="K62" s="25">
        <f t="shared" si="26"/>
        <v>2070.8511236816457</v>
      </c>
      <c r="L62" s="25">
        <f t="shared" si="26"/>
        <v>2262.7066483294952</v>
      </c>
      <c r="M62" s="25">
        <f t="shared" si="26"/>
        <v>2448.4184213080675</v>
      </c>
      <c r="N62" s="25">
        <f t="shared" si="26"/>
        <v>2807.6653150290895</v>
      </c>
      <c r="O62" s="25">
        <f t="shared" si="26"/>
        <v>3322.1828239532183</v>
      </c>
      <c r="P62" s="124">
        <f t="shared" si="26"/>
        <v>3812.4661868224493</v>
      </c>
      <c r="Q62" s="24">
        <f t="shared" si="26"/>
        <v>2184.1797040622914</v>
      </c>
      <c r="R62" s="25">
        <f t="shared" si="26"/>
        <v>2773.7615272108596</v>
      </c>
      <c r="S62" s="25">
        <f t="shared" si="26"/>
        <v>3049.2290629560976</v>
      </c>
      <c r="T62" s="25">
        <f t="shared" si="26"/>
        <v>3314.56099411853</v>
      </c>
      <c r="U62" s="25">
        <f t="shared" si="26"/>
        <v>3810.6008773377744</v>
      </c>
      <c r="V62" s="25">
        <f t="shared" si="26"/>
        <v>4478.271839906123</v>
      </c>
      <c r="W62" s="124">
        <f t="shared" si="26"/>
        <v>5062.328733539282</v>
      </c>
      <c r="X62" s="24">
        <f t="shared" si="26"/>
        <v>3101.4367321412915</v>
      </c>
      <c r="Y62" s="25">
        <f t="shared" si="26"/>
        <v>3986.54154325484</v>
      </c>
      <c r="Z62" s="25">
        <f t="shared" si="26"/>
        <v>4400.817145060494</v>
      </c>
      <c r="AA62" s="25">
        <f t="shared" si="26"/>
        <v>4796.876744792846</v>
      </c>
      <c r="AB62" s="25">
        <f t="shared" si="26"/>
        <v>5534.210051651249</v>
      </c>
      <c r="AC62" s="25">
        <f t="shared" si="26"/>
        <v>6511.077286660336</v>
      </c>
      <c r="AD62" s="41">
        <f t="shared" si="26"/>
        <v>7345.170655714282</v>
      </c>
      <c r="AE62" s="56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</row>
    <row r="63" spans="1:31" s="22" customFormat="1" ht="15.75">
      <c r="A63" s="35"/>
      <c r="B63" s="47" t="s">
        <v>36</v>
      </c>
      <c r="C63" s="59"/>
      <c r="D63" s="60"/>
      <c r="E63" s="60"/>
      <c r="F63" s="60"/>
      <c r="G63" s="141">
        <f>kv_instelling(G62,$H$1,$H$2,$H$4)</f>
        <v>4</v>
      </c>
      <c r="H63" s="60"/>
      <c r="I63" s="65"/>
      <c r="J63" s="72">
        <f>kv_instelling(J62,$H$1,$H$2,$H$4)</f>
        <v>3</v>
      </c>
      <c r="K63" s="141">
        <f aca="true" t="shared" si="27" ref="K63:AD63">kv_instelling(K62,$H$1,$H$2,$H$4)</f>
        <v>4</v>
      </c>
      <c r="L63" s="141">
        <f t="shared" si="27"/>
        <v>4</v>
      </c>
      <c r="M63" s="141">
        <f t="shared" si="27"/>
        <v>4</v>
      </c>
      <c r="N63" s="141">
        <f t="shared" si="27"/>
        <v>4</v>
      </c>
      <c r="O63" s="143">
        <f t="shared" si="27"/>
        <v>5</v>
      </c>
      <c r="P63" s="142">
        <f t="shared" si="27"/>
        <v>5</v>
      </c>
      <c r="Q63" s="73">
        <f t="shared" si="27"/>
        <v>4</v>
      </c>
      <c r="R63" s="141">
        <f t="shared" si="27"/>
        <v>4</v>
      </c>
      <c r="S63" s="141">
        <f t="shared" si="27"/>
        <v>4</v>
      </c>
      <c r="T63" s="143">
        <f t="shared" si="27"/>
        <v>5</v>
      </c>
      <c r="U63" s="143">
        <f t="shared" si="27"/>
        <v>5</v>
      </c>
      <c r="V63" s="145">
        <f t="shared" si="27"/>
        <v>6</v>
      </c>
      <c r="W63" s="144">
        <f t="shared" si="27"/>
        <v>6</v>
      </c>
      <c r="X63" s="147">
        <f t="shared" si="27"/>
        <v>5</v>
      </c>
      <c r="Y63" s="143">
        <f t="shared" si="27"/>
        <v>5</v>
      </c>
      <c r="Z63" s="145">
        <f t="shared" si="27"/>
        <v>6</v>
      </c>
      <c r="AA63" s="145">
        <f t="shared" si="27"/>
        <v>6</v>
      </c>
      <c r="AB63" s="145">
        <f t="shared" si="27"/>
        <v>6</v>
      </c>
      <c r="AC63" s="145">
        <f t="shared" si="27"/>
        <v>6</v>
      </c>
      <c r="AD63" s="144">
        <f t="shared" si="27"/>
        <v>6</v>
      </c>
      <c r="AE63" s="57"/>
    </row>
    <row r="64" spans="1:129" ht="15.75">
      <c r="A64" s="33">
        <v>2550</v>
      </c>
      <c r="B64" s="47" t="s">
        <v>0</v>
      </c>
      <c r="C64" s="61"/>
      <c r="D64" s="62"/>
      <c r="E64" s="62"/>
      <c r="F64" s="62"/>
      <c r="G64" s="62">
        <v>2530</v>
      </c>
      <c r="H64" s="62"/>
      <c r="I64" s="64"/>
      <c r="J64" s="61">
        <v>2045</v>
      </c>
      <c r="K64" s="62">
        <v>2540</v>
      </c>
      <c r="L64" s="62">
        <v>2774</v>
      </c>
      <c r="M64" s="62">
        <v>3001</v>
      </c>
      <c r="N64" s="62">
        <v>3440</v>
      </c>
      <c r="O64" s="62">
        <v>4067</v>
      </c>
      <c r="P64" s="64">
        <v>4664</v>
      </c>
      <c r="Q64" s="12">
        <v>2685</v>
      </c>
      <c r="R64" s="10">
        <v>3407</v>
      </c>
      <c r="S64" s="10">
        <v>3743</v>
      </c>
      <c r="T64" s="62">
        <v>4067</v>
      </c>
      <c r="U64" s="62">
        <v>4672</v>
      </c>
      <c r="V64" s="62">
        <v>5483</v>
      </c>
      <c r="W64" s="64">
        <v>6189</v>
      </c>
      <c r="X64" s="61">
        <v>3810</v>
      </c>
      <c r="Y64" s="62">
        <v>4891</v>
      </c>
      <c r="Z64" s="62">
        <v>5396</v>
      </c>
      <c r="AA64" s="62">
        <v>5878</v>
      </c>
      <c r="AB64" s="62">
        <v>6773</v>
      </c>
      <c r="AC64" s="62">
        <v>7953</v>
      </c>
      <c r="AD64" s="64">
        <v>8956</v>
      </c>
      <c r="AE64" s="56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</row>
    <row r="65" spans="1:129" ht="15.75">
      <c r="A65" s="33"/>
      <c r="B65" s="47" t="str">
        <f>CONCATENATE($H$1,"/",$H$2,"/",$H$3)</f>
        <v>75/55/20</v>
      </c>
      <c r="C65" s="61"/>
      <c r="D65" s="62"/>
      <c r="E65" s="62"/>
      <c r="F65" s="62"/>
      <c r="G65" s="40">
        <f>($K$1^G$74)*G$75*($A$64/1000)</f>
        <v>2197.5237246275146</v>
      </c>
      <c r="H65" s="62"/>
      <c r="I65" s="64"/>
      <c r="J65" s="39">
        <f aca="true" t="shared" si="28" ref="J65:AD65">($K$1^J$74)*J$75*($A$64/1000)</f>
        <v>1770.815075553485</v>
      </c>
      <c r="K65" s="40">
        <f t="shared" si="28"/>
        <v>2200.2793189117483</v>
      </c>
      <c r="L65" s="40">
        <f t="shared" si="28"/>
        <v>2404.1258138500884</v>
      </c>
      <c r="M65" s="40">
        <f t="shared" si="28"/>
        <v>2601.4445726398217</v>
      </c>
      <c r="N65" s="40">
        <f t="shared" si="28"/>
        <v>2983.1443972184074</v>
      </c>
      <c r="O65" s="40">
        <f t="shared" si="28"/>
        <v>3529.819250450294</v>
      </c>
      <c r="P65" s="41">
        <f t="shared" si="28"/>
        <v>4050.7453234988525</v>
      </c>
      <c r="Q65" s="24">
        <f t="shared" si="28"/>
        <v>2320.6909355661846</v>
      </c>
      <c r="R65" s="25">
        <f t="shared" si="28"/>
        <v>2947.1216226615384</v>
      </c>
      <c r="S65" s="25">
        <f t="shared" si="28"/>
        <v>3239.8058793908535</v>
      </c>
      <c r="T65" s="40">
        <f t="shared" si="28"/>
        <v>3521.7210562509376</v>
      </c>
      <c r="U65" s="40">
        <f t="shared" si="28"/>
        <v>4048.763432171385</v>
      </c>
      <c r="V65" s="40">
        <f t="shared" si="28"/>
        <v>4758.163829900256</v>
      </c>
      <c r="W65" s="41">
        <f t="shared" si="28"/>
        <v>5378.7242793854875</v>
      </c>
      <c r="X65" s="39">
        <f t="shared" si="28"/>
        <v>3295.276527900122</v>
      </c>
      <c r="Y65" s="40">
        <f t="shared" si="28"/>
        <v>4235.700389708268</v>
      </c>
      <c r="Z65" s="40">
        <f t="shared" si="28"/>
        <v>4675.868216626775</v>
      </c>
      <c r="AA65" s="40">
        <f t="shared" si="28"/>
        <v>5096.681541342398</v>
      </c>
      <c r="AB65" s="40">
        <f t="shared" si="28"/>
        <v>5880.098179879452</v>
      </c>
      <c r="AC65" s="40">
        <f t="shared" si="28"/>
        <v>6918.019617076606</v>
      </c>
      <c r="AD65" s="41">
        <f t="shared" si="28"/>
        <v>7804.243821696424</v>
      </c>
      <c r="AE65" s="56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</row>
    <row r="66" spans="1:31" s="22" customFormat="1" ht="15.75">
      <c r="A66" s="35"/>
      <c r="B66" s="47" t="s">
        <v>36</v>
      </c>
      <c r="C66" s="59"/>
      <c r="D66" s="60"/>
      <c r="E66" s="60"/>
      <c r="F66" s="60"/>
      <c r="G66" s="141">
        <f>kv_instelling(G65,$H$1,$H$2,$H$4)</f>
        <v>4</v>
      </c>
      <c r="H66" s="60"/>
      <c r="I66" s="65"/>
      <c r="J66" s="72">
        <f>kv_instelling(J65,$H$1,$H$2,$H$4)</f>
        <v>3</v>
      </c>
      <c r="K66" s="141">
        <f aca="true" t="shared" si="29" ref="K66:AD66">kv_instelling(K65,$H$1,$H$2,$H$4)</f>
        <v>4</v>
      </c>
      <c r="L66" s="141">
        <f t="shared" si="29"/>
        <v>4</v>
      </c>
      <c r="M66" s="141">
        <f t="shared" si="29"/>
        <v>4</v>
      </c>
      <c r="N66" s="141">
        <f t="shared" si="29"/>
        <v>4</v>
      </c>
      <c r="O66" s="143">
        <f t="shared" si="29"/>
        <v>5</v>
      </c>
      <c r="P66" s="142">
        <f t="shared" si="29"/>
        <v>5</v>
      </c>
      <c r="Q66" s="73">
        <f t="shared" si="29"/>
        <v>4</v>
      </c>
      <c r="R66" s="141">
        <f t="shared" si="29"/>
        <v>4</v>
      </c>
      <c r="S66" s="143">
        <f t="shared" si="29"/>
        <v>5</v>
      </c>
      <c r="T66" s="143">
        <f t="shared" si="29"/>
        <v>5</v>
      </c>
      <c r="U66" s="143">
        <f t="shared" si="29"/>
        <v>5</v>
      </c>
      <c r="V66" s="145">
        <f t="shared" si="29"/>
        <v>6</v>
      </c>
      <c r="W66" s="144">
        <f t="shared" si="29"/>
        <v>6</v>
      </c>
      <c r="X66" s="147">
        <f t="shared" si="29"/>
        <v>5</v>
      </c>
      <c r="Y66" s="145">
        <f t="shared" si="29"/>
        <v>6</v>
      </c>
      <c r="Z66" s="145">
        <f t="shared" si="29"/>
        <v>6</v>
      </c>
      <c r="AA66" s="145">
        <f t="shared" si="29"/>
        <v>6</v>
      </c>
      <c r="AB66" s="145">
        <f t="shared" si="29"/>
        <v>6</v>
      </c>
      <c r="AC66" s="145">
        <f t="shared" si="29"/>
        <v>6</v>
      </c>
      <c r="AD66" s="144">
        <f t="shared" si="29"/>
        <v>6</v>
      </c>
      <c r="AE66" s="57"/>
    </row>
    <row r="67" spans="1:129" ht="15.75">
      <c r="A67" s="33">
        <v>2700</v>
      </c>
      <c r="B67" s="47" t="s">
        <v>0</v>
      </c>
      <c r="C67" s="61"/>
      <c r="D67" s="62"/>
      <c r="E67" s="62"/>
      <c r="F67" s="62"/>
      <c r="G67" s="10"/>
      <c r="H67" s="62"/>
      <c r="I67" s="64"/>
      <c r="J67" s="61">
        <v>2165</v>
      </c>
      <c r="K67" s="62">
        <v>2689</v>
      </c>
      <c r="L67" s="10">
        <v>2938</v>
      </c>
      <c r="M67" s="10">
        <v>3178</v>
      </c>
      <c r="N67" s="10">
        <v>3642</v>
      </c>
      <c r="O67" s="10">
        <v>4307</v>
      </c>
      <c r="P67" s="14">
        <v>4938</v>
      </c>
      <c r="Q67" s="12">
        <v>2843</v>
      </c>
      <c r="R67" s="10">
        <v>3607</v>
      </c>
      <c r="S67" s="10">
        <v>3964</v>
      </c>
      <c r="T67" s="10">
        <v>4307</v>
      </c>
      <c r="U67" s="10">
        <v>4946</v>
      </c>
      <c r="V67" s="10">
        <v>5805</v>
      </c>
      <c r="W67" s="14">
        <v>6553</v>
      </c>
      <c r="X67" s="12">
        <v>4034</v>
      </c>
      <c r="Y67" s="10">
        <v>5179</v>
      </c>
      <c r="Z67" s="10">
        <v>5713</v>
      </c>
      <c r="AA67" s="10">
        <v>6224</v>
      </c>
      <c r="AB67" s="10">
        <v>7171</v>
      </c>
      <c r="AC67" s="10">
        <v>8421</v>
      </c>
      <c r="AD67" s="64">
        <v>9482</v>
      </c>
      <c r="AE67" s="56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</row>
    <row r="68" spans="1:129" ht="15.75">
      <c r="A68" s="33"/>
      <c r="B68" s="47" t="str">
        <f>CONCATENATE($H$1,"/",$H$2,"/",$H$3)</f>
        <v>75/55/20</v>
      </c>
      <c r="C68" s="61"/>
      <c r="D68" s="62"/>
      <c r="E68" s="62"/>
      <c r="F68" s="62"/>
      <c r="G68" s="62"/>
      <c r="H68" s="62"/>
      <c r="I68" s="64"/>
      <c r="J68" s="39">
        <f aca="true" t="shared" si="30" ref="J68:AD68">($K$1^J$74)*J$75*($A$67/1000)</f>
        <v>1874.980668233102</v>
      </c>
      <c r="K68" s="40">
        <f t="shared" si="30"/>
        <v>2329.707514141852</v>
      </c>
      <c r="L68" s="25">
        <f t="shared" si="30"/>
        <v>2545.5449793706825</v>
      </c>
      <c r="M68" s="25">
        <f t="shared" si="30"/>
        <v>2754.4707239715763</v>
      </c>
      <c r="N68" s="25">
        <f t="shared" si="30"/>
        <v>3158.623479407726</v>
      </c>
      <c r="O68" s="25">
        <f t="shared" si="30"/>
        <v>3737.4556769473706</v>
      </c>
      <c r="P68" s="124">
        <f t="shared" si="30"/>
        <v>4289.0244601752565</v>
      </c>
      <c r="Q68" s="24">
        <f t="shared" si="30"/>
        <v>2457.2021670700783</v>
      </c>
      <c r="R68" s="25">
        <f t="shared" si="30"/>
        <v>3120.481718112217</v>
      </c>
      <c r="S68" s="25">
        <f t="shared" si="30"/>
        <v>3430.38269582561</v>
      </c>
      <c r="T68" s="25">
        <f t="shared" si="30"/>
        <v>3728.8811183833463</v>
      </c>
      <c r="U68" s="25">
        <f t="shared" si="30"/>
        <v>4286.925987004996</v>
      </c>
      <c r="V68" s="25">
        <f t="shared" si="30"/>
        <v>5038.05581989439</v>
      </c>
      <c r="W68" s="124">
        <f t="shared" si="30"/>
        <v>5695.1198252316935</v>
      </c>
      <c r="X68" s="24">
        <f t="shared" si="30"/>
        <v>3489.116323658953</v>
      </c>
      <c r="Y68" s="25">
        <f t="shared" si="30"/>
        <v>4484.859236161696</v>
      </c>
      <c r="Z68" s="25">
        <f t="shared" si="30"/>
        <v>4950.919288193057</v>
      </c>
      <c r="AA68" s="25">
        <f t="shared" si="30"/>
        <v>5396.486337891952</v>
      </c>
      <c r="AB68" s="25">
        <f t="shared" si="30"/>
        <v>6225.9863081076555</v>
      </c>
      <c r="AC68" s="25">
        <f t="shared" si="30"/>
        <v>7324.961947492878</v>
      </c>
      <c r="AD68" s="41">
        <f t="shared" si="30"/>
        <v>8263.316987678567</v>
      </c>
      <c r="AE68" s="56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</row>
    <row r="69" spans="1:31" s="22" customFormat="1" ht="15.75">
      <c r="A69" s="35"/>
      <c r="B69" s="47" t="s">
        <v>36</v>
      </c>
      <c r="C69" s="59"/>
      <c r="D69" s="60"/>
      <c r="E69" s="60"/>
      <c r="F69" s="60"/>
      <c r="G69" s="60"/>
      <c r="H69" s="60"/>
      <c r="I69" s="65"/>
      <c r="J69" s="72">
        <f>kv_instelling(J68,$H$1,$H$2,$H$4)</f>
        <v>3</v>
      </c>
      <c r="K69" s="141">
        <f aca="true" t="shared" si="31" ref="K69:AD69">kv_instelling(K68,$H$1,$H$2,$H$4)</f>
        <v>4</v>
      </c>
      <c r="L69" s="141">
        <f t="shared" si="31"/>
        <v>4</v>
      </c>
      <c r="M69" s="141">
        <f t="shared" si="31"/>
        <v>4</v>
      </c>
      <c r="N69" s="143">
        <f t="shared" si="31"/>
        <v>5</v>
      </c>
      <c r="O69" s="143">
        <f t="shared" si="31"/>
        <v>5</v>
      </c>
      <c r="P69" s="144">
        <f t="shared" si="31"/>
        <v>6</v>
      </c>
      <c r="Q69" s="73">
        <f t="shared" si="31"/>
        <v>4</v>
      </c>
      <c r="R69" s="143">
        <f t="shared" si="31"/>
        <v>5</v>
      </c>
      <c r="S69" s="143">
        <f t="shared" si="31"/>
        <v>5</v>
      </c>
      <c r="T69" s="143">
        <f t="shared" si="31"/>
        <v>5</v>
      </c>
      <c r="U69" s="145">
        <f t="shared" si="31"/>
        <v>6</v>
      </c>
      <c r="V69" s="145">
        <f t="shared" si="31"/>
        <v>6</v>
      </c>
      <c r="W69" s="144">
        <f t="shared" si="31"/>
        <v>6</v>
      </c>
      <c r="X69" s="147">
        <f t="shared" si="31"/>
        <v>5</v>
      </c>
      <c r="Y69" s="145">
        <f t="shared" si="31"/>
        <v>6</v>
      </c>
      <c r="Z69" s="145">
        <f t="shared" si="31"/>
        <v>6</v>
      </c>
      <c r="AA69" s="145">
        <f t="shared" si="31"/>
        <v>6</v>
      </c>
      <c r="AB69" s="145">
        <f t="shared" si="31"/>
        <v>6</v>
      </c>
      <c r="AC69" s="145">
        <f t="shared" si="31"/>
        <v>6</v>
      </c>
      <c r="AD69" s="144">
        <f t="shared" si="31"/>
        <v>6</v>
      </c>
      <c r="AE69" s="57"/>
    </row>
    <row r="70" spans="1:129" ht="15.75">
      <c r="A70" s="33">
        <v>3000</v>
      </c>
      <c r="B70" s="47" t="s">
        <v>0</v>
      </c>
      <c r="C70" s="61"/>
      <c r="D70" s="62"/>
      <c r="E70" s="62"/>
      <c r="F70" s="62"/>
      <c r="G70" s="62"/>
      <c r="H70" s="62"/>
      <c r="I70" s="64"/>
      <c r="J70" s="61">
        <v>2406</v>
      </c>
      <c r="K70" s="62">
        <v>2988</v>
      </c>
      <c r="L70" s="10">
        <v>3264</v>
      </c>
      <c r="M70" s="10">
        <v>3531</v>
      </c>
      <c r="N70" s="10">
        <v>4047</v>
      </c>
      <c r="O70" s="10">
        <v>4785</v>
      </c>
      <c r="P70" s="14">
        <v>5487</v>
      </c>
      <c r="Q70" s="12">
        <v>3159</v>
      </c>
      <c r="R70" s="10">
        <v>4008</v>
      </c>
      <c r="S70" s="10">
        <v>4404</v>
      </c>
      <c r="T70" s="10">
        <v>4785</v>
      </c>
      <c r="U70" s="10">
        <v>5496</v>
      </c>
      <c r="V70" s="10">
        <v>6450</v>
      </c>
      <c r="W70" s="14">
        <v>7281</v>
      </c>
      <c r="X70" s="12">
        <v>4482</v>
      </c>
      <c r="Y70" s="10">
        <v>5754</v>
      </c>
      <c r="Z70" s="10">
        <v>6348</v>
      </c>
      <c r="AA70" s="10">
        <v>6915</v>
      </c>
      <c r="AB70" s="10">
        <v>7968</v>
      </c>
      <c r="AC70" s="62">
        <v>9357</v>
      </c>
      <c r="AD70" s="64">
        <v>10536</v>
      </c>
      <c r="AE70" s="56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</row>
    <row r="71" spans="1:129" ht="15.75" customHeight="1">
      <c r="A71" s="33"/>
      <c r="B71" s="47" t="str">
        <f>CONCATENATE($H$1,"/",$H$2,"/",$H$3)</f>
        <v>75/55/20</v>
      </c>
      <c r="C71" s="61"/>
      <c r="D71" s="62"/>
      <c r="E71" s="62"/>
      <c r="F71" s="62"/>
      <c r="G71" s="62"/>
      <c r="H71" s="62"/>
      <c r="I71" s="64"/>
      <c r="J71" s="39">
        <f aca="true" t="shared" si="32" ref="J71:AD71">($K$1^J$74)*J$75*($A$70/1000)</f>
        <v>2083.3118535923354</v>
      </c>
      <c r="K71" s="40">
        <f t="shared" si="32"/>
        <v>2588.563904602057</v>
      </c>
      <c r="L71" s="25">
        <f t="shared" si="32"/>
        <v>2828.3833104118694</v>
      </c>
      <c r="M71" s="25">
        <f t="shared" si="32"/>
        <v>3060.5230266350845</v>
      </c>
      <c r="N71" s="25">
        <f t="shared" si="32"/>
        <v>3509.5816437863623</v>
      </c>
      <c r="O71" s="25">
        <f t="shared" si="32"/>
        <v>4152.7285299415225</v>
      </c>
      <c r="P71" s="124">
        <f t="shared" si="32"/>
        <v>4765.582733528062</v>
      </c>
      <c r="Q71" s="24">
        <f t="shared" si="32"/>
        <v>2730.2246300778643</v>
      </c>
      <c r="R71" s="25">
        <f t="shared" si="32"/>
        <v>3467.2019090135746</v>
      </c>
      <c r="S71" s="25">
        <f t="shared" si="32"/>
        <v>3811.536328695122</v>
      </c>
      <c r="T71" s="25">
        <f t="shared" si="32"/>
        <v>4143.201242648162</v>
      </c>
      <c r="U71" s="25">
        <f t="shared" si="32"/>
        <v>4763.251096672218</v>
      </c>
      <c r="V71" s="25">
        <f t="shared" si="32"/>
        <v>5597.839799882655</v>
      </c>
      <c r="W71" s="124">
        <f t="shared" si="32"/>
        <v>6327.910916924104</v>
      </c>
      <c r="X71" s="24">
        <f t="shared" si="32"/>
        <v>3876.7959151766145</v>
      </c>
      <c r="Y71" s="25">
        <f t="shared" si="32"/>
        <v>4983.17692906855</v>
      </c>
      <c r="Z71" s="25">
        <f t="shared" si="32"/>
        <v>5501.021431325618</v>
      </c>
      <c r="AA71" s="25">
        <f t="shared" si="32"/>
        <v>5996.095930991058</v>
      </c>
      <c r="AB71" s="25">
        <f t="shared" si="32"/>
        <v>6917.762564564062</v>
      </c>
      <c r="AC71" s="40">
        <f t="shared" si="32"/>
        <v>8138.846608325419</v>
      </c>
      <c r="AD71" s="41">
        <f t="shared" si="32"/>
        <v>9181.463319642851</v>
      </c>
      <c r="AE71" s="56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</row>
    <row r="72" spans="1:31" s="1" customFormat="1" ht="16.5" thickBot="1">
      <c r="A72" s="23"/>
      <c r="B72" s="181" t="s">
        <v>36</v>
      </c>
      <c r="C72" s="169"/>
      <c r="D72" s="170"/>
      <c r="E72" s="170"/>
      <c r="F72" s="170"/>
      <c r="G72" s="170"/>
      <c r="H72" s="170"/>
      <c r="I72" s="171"/>
      <c r="J72" s="172">
        <f>kv_instelling(J71,$H$1,$H$2,$H$4)</f>
        <v>4</v>
      </c>
      <c r="K72" s="173">
        <f aca="true" t="shared" si="33" ref="K72:AD72">kv_instelling(K71,$H$1,$H$2,$H$4)</f>
        <v>4</v>
      </c>
      <c r="L72" s="173">
        <f t="shared" si="33"/>
        <v>4</v>
      </c>
      <c r="M72" s="173">
        <f t="shared" si="33"/>
        <v>4</v>
      </c>
      <c r="N72" s="174">
        <f t="shared" si="33"/>
        <v>5</v>
      </c>
      <c r="O72" s="175">
        <f t="shared" si="33"/>
        <v>6</v>
      </c>
      <c r="P72" s="176">
        <f t="shared" si="33"/>
        <v>6</v>
      </c>
      <c r="Q72" s="172">
        <f t="shared" si="33"/>
        <v>4</v>
      </c>
      <c r="R72" s="174">
        <f t="shared" si="33"/>
        <v>5</v>
      </c>
      <c r="S72" s="174">
        <f t="shared" si="33"/>
        <v>5</v>
      </c>
      <c r="T72" s="175">
        <f t="shared" si="33"/>
        <v>6</v>
      </c>
      <c r="U72" s="175">
        <f t="shared" si="33"/>
        <v>6</v>
      </c>
      <c r="V72" s="175">
        <f t="shared" si="33"/>
        <v>6</v>
      </c>
      <c r="W72" s="176">
        <f t="shared" si="33"/>
        <v>6</v>
      </c>
      <c r="X72" s="178">
        <f t="shared" si="33"/>
        <v>5</v>
      </c>
      <c r="Y72" s="175">
        <f t="shared" si="33"/>
        <v>6</v>
      </c>
      <c r="Z72" s="175">
        <f t="shared" si="33"/>
        <v>6</v>
      </c>
      <c r="AA72" s="175">
        <f t="shared" si="33"/>
        <v>6</v>
      </c>
      <c r="AB72" s="175">
        <f t="shared" si="33"/>
        <v>6</v>
      </c>
      <c r="AC72" s="175">
        <f t="shared" si="33"/>
        <v>6</v>
      </c>
      <c r="AD72" s="179">
        <f t="shared" si="33"/>
        <v>6</v>
      </c>
      <c r="AE72" s="58"/>
    </row>
    <row r="73" spans="1:31" ht="15.75" customHeight="1">
      <c r="A73" s="16"/>
      <c r="B73" s="17"/>
      <c r="C73" s="15"/>
      <c r="D73" s="15"/>
      <c r="E73" s="15"/>
      <c r="F73" s="15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5"/>
      <c r="AA73" s="15"/>
      <c r="AB73" s="15"/>
      <c r="AC73" s="17"/>
      <c r="AD73" s="17"/>
      <c r="AE73" s="66"/>
    </row>
    <row r="74" spans="1:31" s="20" customFormat="1" ht="15.75" customHeight="1">
      <c r="A74" s="19" t="s">
        <v>1</v>
      </c>
      <c r="B74" s="19"/>
      <c r="C74" s="45">
        <v>1.3498</v>
      </c>
      <c r="D74" s="45">
        <v>1.3451</v>
      </c>
      <c r="E74" s="45">
        <v>1.3427</v>
      </c>
      <c r="F74" s="45">
        <v>1.3404</v>
      </c>
      <c r="G74" s="45">
        <v>1.3357</v>
      </c>
      <c r="H74" s="45">
        <v>1.3287</v>
      </c>
      <c r="I74" s="45">
        <v>1.3217</v>
      </c>
      <c r="J74" s="45">
        <v>1.3668</v>
      </c>
      <c r="K74" s="45">
        <v>1.362</v>
      </c>
      <c r="L74" s="45">
        <v>1.3596</v>
      </c>
      <c r="M74" s="45">
        <v>1.3572</v>
      </c>
      <c r="N74" s="45">
        <v>1.3523</v>
      </c>
      <c r="O74" s="45">
        <v>1.3451</v>
      </c>
      <c r="P74" s="45">
        <v>1.3379</v>
      </c>
      <c r="Q74" s="45">
        <v>1.3845</v>
      </c>
      <c r="R74" s="45">
        <v>1.3757</v>
      </c>
      <c r="S74" s="45">
        <v>1.3713</v>
      </c>
      <c r="T74" s="45">
        <v>1.3669</v>
      </c>
      <c r="U74" s="45">
        <v>1.3581</v>
      </c>
      <c r="V74" s="45">
        <v>1.3449</v>
      </c>
      <c r="W74" s="45">
        <v>1.3316</v>
      </c>
      <c r="X74" s="45">
        <v>1.3768</v>
      </c>
      <c r="Y74" s="45">
        <v>1.3651</v>
      </c>
      <c r="Z74" s="45">
        <v>1.3592</v>
      </c>
      <c r="AA74" s="45">
        <v>1.3533</v>
      </c>
      <c r="AB74" s="45">
        <v>1.3415</v>
      </c>
      <c r="AC74" s="45">
        <v>1.3238</v>
      </c>
      <c r="AD74" s="45">
        <v>1.3061</v>
      </c>
      <c r="AE74" s="67"/>
    </row>
    <row r="75" spans="1:31" s="3" customFormat="1" ht="15.75" customHeight="1">
      <c r="A75" s="18" t="s">
        <v>0</v>
      </c>
      <c r="B75" s="18"/>
      <c r="C75" s="17">
        <v>551</v>
      </c>
      <c r="D75" s="17">
        <v>706</v>
      </c>
      <c r="E75" s="17">
        <v>780</v>
      </c>
      <c r="F75" s="17">
        <v>853</v>
      </c>
      <c r="G75" s="17">
        <v>992</v>
      </c>
      <c r="H75" s="17">
        <v>1187</v>
      </c>
      <c r="I75" s="17">
        <v>1368</v>
      </c>
      <c r="J75" s="17">
        <v>802</v>
      </c>
      <c r="K75" s="17">
        <v>996</v>
      </c>
      <c r="L75" s="17">
        <v>1088</v>
      </c>
      <c r="M75" s="17">
        <v>1177</v>
      </c>
      <c r="N75" s="17">
        <v>1349</v>
      </c>
      <c r="O75" s="17">
        <v>1595</v>
      </c>
      <c r="P75" s="17">
        <v>1829</v>
      </c>
      <c r="Q75" s="17">
        <v>1053</v>
      </c>
      <c r="R75" s="17">
        <v>1336</v>
      </c>
      <c r="S75" s="17">
        <v>1468</v>
      </c>
      <c r="T75" s="17">
        <v>1595</v>
      </c>
      <c r="U75" s="17">
        <v>1832</v>
      </c>
      <c r="V75" s="17">
        <v>2150</v>
      </c>
      <c r="W75" s="17">
        <v>2427</v>
      </c>
      <c r="X75" s="17">
        <v>1494</v>
      </c>
      <c r="Y75" s="17">
        <v>1918</v>
      </c>
      <c r="Z75" s="17">
        <v>2116</v>
      </c>
      <c r="AA75" s="17">
        <v>2305</v>
      </c>
      <c r="AB75" s="17">
        <v>2656</v>
      </c>
      <c r="AC75" s="17">
        <v>3119</v>
      </c>
      <c r="AD75" s="17">
        <v>3512</v>
      </c>
      <c r="AE75" s="68"/>
    </row>
    <row r="76" spans="1:30" s="3" customFormat="1" ht="15.75" customHeight="1">
      <c r="A76" s="17" t="s">
        <v>6</v>
      </c>
      <c r="B76" s="17"/>
      <c r="C76" s="15">
        <v>705</v>
      </c>
      <c r="D76" s="15">
        <v>902</v>
      </c>
      <c r="E76" s="15">
        <v>996</v>
      </c>
      <c r="F76" s="15">
        <v>1089</v>
      </c>
      <c r="G76" s="17">
        <v>1266</v>
      </c>
      <c r="H76" s="17">
        <v>1512</v>
      </c>
      <c r="I76" s="17">
        <v>1741</v>
      </c>
      <c r="J76" s="17">
        <v>1029</v>
      </c>
      <c r="K76" s="17">
        <v>1277</v>
      </c>
      <c r="L76" s="17">
        <v>1394</v>
      </c>
      <c r="M76" s="17">
        <v>1507</v>
      </c>
      <c r="N76" s="17">
        <v>1726</v>
      </c>
      <c r="O76" s="17">
        <v>2038</v>
      </c>
      <c r="P76" s="17">
        <v>2334</v>
      </c>
      <c r="Q76" s="17">
        <v>1355</v>
      </c>
      <c r="R76" s="17">
        <v>1717</v>
      </c>
      <c r="S76" s="17">
        <v>1885</v>
      </c>
      <c r="T76" s="17">
        <v>2046</v>
      </c>
      <c r="U76" s="17">
        <v>2347</v>
      </c>
      <c r="V76" s="17">
        <v>2747</v>
      </c>
      <c r="W76" s="17">
        <v>3094</v>
      </c>
      <c r="X76" s="17">
        <v>1920</v>
      </c>
      <c r="Y76" s="17">
        <v>2460</v>
      </c>
      <c r="Z76" s="15">
        <v>2711</v>
      </c>
      <c r="AA76" s="15">
        <v>2950</v>
      </c>
      <c r="AB76" s="15">
        <v>3392</v>
      </c>
      <c r="AC76" s="17">
        <v>3970</v>
      </c>
      <c r="AD76" s="17">
        <v>4456</v>
      </c>
    </row>
    <row r="77" ht="15.75" customHeight="1"/>
    <row r="78" ht="12.75" hidden="1">
      <c r="A78" s="2"/>
    </row>
    <row r="79" ht="12.75" hidden="1">
      <c r="A79" s="125"/>
    </row>
    <row r="80" ht="12.75" hidden="1"/>
    <row r="81" s="54" customFormat="1" ht="24.75" customHeight="1" hidden="1"/>
    <row r="82" s="54" customFormat="1" ht="24.75" customHeight="1" hidden="1"/>
    <row r="83" s="54" customFormat="1" ht="24.75" customHeight="1" hidden="1"/>
    <row r="84" s="54" customFormat="1" ht="24.75" customHeight="1" hidden="1">
      <c r="C84" s="54">
        <f>ROW(C30)</f>
        <v>30</v>
      </c>
    </row>
    <row r="85" s="54" customFormat="1" ht="24.75" customHeight="1" hidden="1"/>
    <row r="86" s="54" customFormat="1" ht="24.75" customHeight="1" hidden="1"/>
    <row r="87" s="54" customFormat="1" ht="24.75" customHeight="1" hidden="1"/>
    <row r="88" s="54" customFormat="1" ht="24.75" customHeight="1" hidden="1"/>
    <row r="89" s="54" customFormat="1" ht="24.75" customHeight="1" hidden="1"/>
    <row r="90" s="54" customFormat="1" ht="24.75" customHeight="1" hidden="1"/>
    <row r="91" s="54" customFormat="1" ht="24.75" customHeight="1" hidden="1"/>
    <row r="92" s="54" customFormat="1" ht="24.75" customHeight="1" hidden="1"/>
    <row r="93" s="54" customFormat="1" ht="24.75" customHeight="1" hidden="1"/>
    <row r="94" s="54" customFormat="1" ht="24.75" customHeight="1" hidden="1"/>
    <row r="95" s="54" customFormat="1" ht="24.75" customHeight="1" hidden="1"/>
    <row r="96" s="54" customFormat="1" ht="24.75" customHeight="1" hidden="1"/>
    <row r="97" s="54" customFormat="1" ht="24.75" customHeight="1" hidden="1"/>
    <row r="98" s="54" customFormat="1" ht="24.75" customHeight="1" hidden="1"/>
    <row r="99" s="54" customFormat="1" ht="24.75" customHeight="1" hidden="1"/>
    <row r="100" s="54" customFormat="1" ht="24.75" customHeight="1" hidden="1"/>
    <row r="101" s="54" customFormat="1" ht="24.75" customHeight="1" hidden="1"/>
    <row r="102" s="54" customFormat="1" ht="24.75" customHeight="1" hidden="1"/>
    <row r="103" s="54" customFormat="1" ht="24.75" customHeight="1" hidden="1"/>
    <row r="104" s="54" customFormat="1" ht="24.75" customHeight="1" hidden="1"/>
    <row r="105" s="54" customFormat="1" ht="24.75" customHeight="1" hidden="1"/>
    <row r="106" s="54" customFormat="1" ht="24.75" customHeight="1" hidden="1"/>
    <row r="107" s="54" customFormat="1" ht="24.75" customHeight="1" hidden="1"/>
    <row r="108" s="54" customFormat="1" ht="24.75" customHeight="1" hidden="1"/>
    <row r="109" s="54" customFormat="1" ht="24.75" customHeight="1" hidden="1"/>
    <row r="110" s="54" customFormat="1" ht="24.75" customHeight="1" hidden="1"/>
    <row r="111" s="54" customFormat="1" ht="24.75" customHeight="1" hidden="1"/>
    <row r="112" s="54" customFormat="1" ht="24.75" customHeight="1" hidden="1"/>
    <row r="113" ht="12.75" hidden="1"/>
  </sheetData>
  <sheetProtection/>
  <mergeCells count="9">
    <mergeCell ref="A2:B2"/>
    <mergeCell ref="D1:F1"/>
    <mergeCell ref="D2:F2"/>
    <mergeCell ref="D3:F3"/>
    <mergeCell ref="X20:AD20"/>
    <mergeCell ref="Q20:W20"/>
    <mergeCell ref="C20:I20"/>
    <mergeCell ref="J20:P20"/>
    <mergeCell ref="D4:F4"/>
  </mergeCells>
  <conditionalFormatting sqref="H57:I57 H54:I54 H60:I60">
    <cfRule type="expression" priority="3" dxfId="0" stopIfTrue="1">
      <formula>"VERT.ZOEKEN(TEKST.SAMENVOEGEN($B$1;""-"";C$7;""-"";C$9;""-"";$A11);'C:\Documents and Settings\lbr\Mijn documenten\documenten lbr\prorad\dBase PRIJSLIJSTEN incl EAN-code.xls'!rad_gegevens;$S$1;ONWAAR)"</formula>
    </cfRule>
    <cfRule type="expression" priority="4" dxfId="0" stopIfTrue="1">
      <formula>"VERT.ZOEKEN(TEKST.SAMENVOEGEN($B$1;""-"";C$7;""-"";C$9;""-"";$A11);'C:\Documents and Settings\lbr\Mijn documenten\documenten lbr\prorad\dBase PRIJSLIJSTEN incl EAN-code.xls'!rad_gegevens;$S$1;ONWAAR)"</formula>
    </cfRule>
  </conditionalFormatting>
  <conditionalFormatting sqref="G54 G57 G60 G63 G66 C30:AD30 C33:AD33 J72:AD72 C39:AD39 C42:AD42 C45:AD45 C48:AD48 C51:AD51 J54:AD54 J57:AD57 J60:AD60 J63:AD63 J66:AD66 J69:AD69 C27:AD27 C36:AD36">
    <cfRule type="expression" priority="1" dxfId="0" stopIfTrue="1">
      <formula>"VERT.ZOEKEN(TEKST.SAMENVOEGEN($B$1;""-"";C$7;""-"";C$9;""-"";$A11);'C:\Documents and Settings\lbr\Mijn documenten\documenten lbr\prorad\dBase PRIJSLIJSTEN incl EAN-code.xls'!rad_gegevens;$S$1;ONWAAR)"</formula>
    </cfRule>
    <cfRule type="expression" priority="2" dxfId="0" stopIfTrue="1">
      <formula>"VERT.ZOEKEN(TEKST.SAMENVOEGEN($B$1;""-"";C$7;""-"";C$9;""-"";$A11);'C:\Documents and Settings\lbr\Mijn documenten\documenten lbr\prorad\dBase PRIJSLIJSTEN incl EAN-code.xls'!rad_gegevens;$S$1;ONWAAR)"</formula>
    </cfRule>
  </conditionalFormatting>
  <dataValidations count="1">
    <dataValidation type="list" allowBlank="1" showInputMessage="1" showErrorMessage="1" sqref="Q1 H1">
      <formula1>aanvoer_retour</formula1>
    </dataValidation>
  </dataValidations>
  <printOptions/>
  <pageMargins left="0.2362204724409449" right="0.5905511811023623" top="0.3937007874015748" bottom="0.2362204724409449" header="0.5118110236220472" footer="0.5118110236220472"/>
  <pageSetup fitToHeight="1" fitToWidth="1" horizontalDpi="300" verticalDpi="3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L79"/>
  <sheetViews>
    <sheetView zoomScale="70" zoomScaleNormal="70" zoomScalePageLayoutView="0" workbookViewId="0" topLeftCell="A1">
      <pane ySplit="18" topLeftCell="A19" activePane="bottomLeft" state="frozen"/>
      <selection pane="topLeft" activeCell="A1" sqref="A1"/>
      <selection pane="bottomLeft" activeCell="C20" sqref="C20:E20"/>
    </sheetView>
  </sheetViews>
  <sheetFormatPr defaultColWidth="0" defaultRowHeight="12.75" zeroHeight="1"/>
  <cols>
    <col min="1" max="1" width="19.7109375" style="17" bestFit="1" customWidth="1"/>
    <col min="2" max="2" width="17.7109375" style="17" bestFit="1" customWidth="1"/>
    <col min="3" max="17" width="8.28125" style="17" bestFit="1" customWidth="1"/>
    <col min="18" max="18" width="9.140625" style="17" customWidth="1"/>
    <col min="19" max="16384" width="0" style="17" hidden="1" customWidth="1"/>
  </cols>
  <sheetData>
    <row r="1" spans="1:33" ht="20.25">
      <c r="A1" s="5" t="s">
        <v>25</v>
      </c>
      <c r="B1" s="5"/>
      <c r="C1"/>
      <c r="D1" s="149" t="s">
        <v>22</v>
      </c>
      <c r="E1" s="150"/>
      <c r="F1" s="150"/>
      <c r="G1" s="50" t="s">
        <v>8</v>
      </c>
      <c r="H1" s="51">
        <v>75</v>
      </c>
      <c r="I1" s="122" t="s">
        <v>9</v>
      </c>
      <c r="J1" s="122" t="s">
        <v>10</v>
      </c>
      <c r="K1" s="122">
        <f>IF(N1&lt;0.7,(H1-H2)/LN(((H1-H3)/(H2-H3)))/50,((H1+H2)/2-H3)/50)</f>
        <v>1</v>
      </c>
      <c r="L1" s="122"/>
      <c r="M1" s="122"/>
      <c r="N1" s="122">
        <f>(H2-H3)/(H1-H3)</f>
        <v>0.8181818181818182</v>
      </c>
      <c r="O1" s="122"/>
      <c r="P1" s="122"/>
      <c r="Q1" s="122"/>
      <c r="R1" s="122"/>
      <c r="S1" s="122">
        <f>IF(A2="BE",4,IF(A2="NL",5,IF(A2="FR",6,7)))</f>
        <v>4</v>
      </c>
      <c r="T1" s="122"/>
      <c r="Y1"/>
      <c r="Z1" s="3"/>
      <c r="AA1" s="3"/>
      <c r="AB1" s="3"/>
      <c r="AC1" s="3"/>
      <c r="AD1" s="4"/>
      <c r="AE1"/>
      <c r="AF1"/>
      <c r="AG1" t="s">
        <v>13</v>
      </c>
    </row>
    <row r="2" spans="1:33" ht="20.25">
      <c r="A2" s="5" t="s">
        <v>13</v>
      </c>
      <c r="B2" s="5"/>
      <c r="C2"/>
      <c r="D2" s="149" t="s">
        <v>21</v>
      </c>
      <c r="E2" s="150"/>
      <c r="F2" s="150"/>
      <c r="G2" s="50" t="s">
        <v>11</v>
      </c>
      <c r="H2" s="51">
        <v>65</v>
      </c>
      <c r="Y2"/>
      <c r="Z2" s="3"/>
      <c r="AA2" s="3"/>
      <c r="AB2" s="3"/>
      <c r="AC2" s="3"/>
      <c r="AD2" s="4"/>
      <c r="AE2"/>
      <c r="AF2"/>
      <c r="AG2" t="s">
        <v>14</v>
      </c>
    </row>
    <row r="3" spans="1:33" ht="20.25">
      <c r="A3" s="52" t="s">
        <v>19</v>
      </c>
      <c r="B3" s="5"/>
      <c r="C3"/>
      <c r="D3" s="149" t="s">
        <v>20</v>
      </c>
      <c r="E3" s="150"/>
      <c r="F3" s="150"/>
      <c r="G3" s="50" t="s">
        <v>12</v>
      </c>
      <c r="H3" s="51">
        <v>20</v>
      </c>
      <c r="Y3"/>
      <c r="Z3" s="3"/>
      <c r="AA3" s="3"/>
      <c r="AB3" s="3"/>
      <c r="AC3" s="3"/>
      <c r="AD3" s="4"/>
      <c r="AE3"/>
      <c r="AF3"/>
      <c r="AG3" t="s">
        <v>15</v>
      </c>
    </row>
    <row r="4" spans="4:38" ht="25.5" customHeight="1">
      <c r="D4" s="149" t="s">
        <v>23</v>
      </c>
      <c r="E4" s="150"/>
      <c r="F4" s="150"/>
      <c r="G4" s="50" t="s">
        <v>24</v>
      </c>
      <c r="H4" s="51">
        <v>10</v>
      </c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AG4" t="s">
        <v>16</v>
      </c>
      <c r="AK4">
        <v>25</v>
      </c>
      <c r="AL4">
        <v>12</v>
      </c>
    </row>
    <row r="5" spans="1:33" ht="15" hidden="1">
      <c r="A5"/>
      <c r="B5"/>
      <c r="C5"/>
      <c r="D5"/>
      <c r="E5"/>
      <c r="F5"/>
      <c r="G5"/>
      <c r="H5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/>
      <c r="U5"/>
      <c r="V5"/>
      <c r="W5"/>
      <c r="X5"/>
      <c r="Y5"/>
      <c r="Z5"/>
      <c r="AA5"/>
      <c r="AB5"/>
      <c r="AC5"/>
      <c r="AD5"/>
      <c r="AE5"/>
      <c r="AF5"/>
      <c r="AG5"/>
    </row>
    <row r="6" spans="1:33" ht="15" hidden="1">
      <c r="A6"/>
      <c r="B6"/>
      <c r="C6"/>
      <c r="D6"/>
      <c r="E6"/>
      <c r="F6"/>
      <c r="G6"/>
      <c r="H6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/>
      <c r="U6"/>
      <c r="V6"/>
      <c r="W6"/>
      <c r="X6"/>
      <c r="Y6"/>
      <c r="Z6"/>
      <c r="AA6"/>
      <c r="AB6"/>
      <c r="AC6"/>
      <c r="AD6"/>
      <c r="AE6"/>
      <c r="AF6"/>
      <c r="AG6"/>
    </row>
    <row r="7" spans="1:33" ht="15" hidden="1">
      <c r="A7"/>
      <c r="B7"/>
      <c r="C7"/>
      <c r="D7"/>
      <c r="E7"/>
      <c r="F7"/>
      <c r="G7"/>
      <c r="H7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/>
      <c r="U7"/>
      <c r="V7"/>
      <c r="W7"/>
      <c r="X7"/>
      <c r="Y7"/>
      <c r="Z7"/>
      <c r="AA7"/>
      <c r="AB7"/>
      <c r="AC7"/>
      <c r="AD7"/>
      <c r="AE7"/>
      <c r="AF7"/>
      <c r="AG7"/>
    </row>
    <row r="8" spans="1:33" ht="15" hidden="1">
      <c r="A8"/>
      <c r="B8"/>
      <c r="C8"/>
      <c r="D8"/>
      <c r="E8"/>
      <c r="F8"/>
      <c r="G8"/>
      <c r="H8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/>
      <c r="U8"/>
      <c r="V8"/>
      <c r="W8"/>
      <c r="X8"/>
      <c r="Y8"/>
      <c r="Z8"/>
      <c r="AA8"/>
      <c r="AB8"/>
      <c r="AC8"/>
      <c r="AD8"/>
      <c r="AE8"/>
      <c r="AF8"/>
      <c r="AG8"/>
    </row>
    <row r="9" spans="1:33" ht="15" hidden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</row>
    <row r="10" spans="1:33" ht="15" hidden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</row>
    <row r="11" spans="1:33" ht="15" hidden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</row>
    <row r="12" spans="1:33" ht="15" hidden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</row>
    <row r="13" spans="1:33" ht="15" hidden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</row>
    <row r="14" spans="1:33" ht="15" hidden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</row>
    <row r="15" spans="1:33" ht="15" hidden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</row>
    <row r="16" spans="1:31" ht="15" hidden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</row>
    <row r="17" ht="15" hidden="1"/>
    <row r="18" ht="15" hidden="1"/>
    <row r="19" ht="15.75" thickBot="1"/>
    <row r="20" spans="3:17" ht="16.5" thickBot="1">
      <c r="C20" s="151" t="s">
        <v>26</v>
      </c>
      <c r="D20" s="152"/>
      <c r="E20" s="153"/>
      <c r="F20" s="151" t="s">
        <v>27</v>
      </c>
      <c r="G20" s="152"/>
      <c r="H20" s="153"/>
      <c r="I20" s="151" t="s">
        <v>28</v>
      </c>
      <c r="J20" s="152"/>
      <c r="K20" s="153"/>
      <c r="L20" s="151" t="s">
        <v>29</v>
      </c>
      <c r="M20" s="152"/>
      <c r="N20" s="153"/>
      <c r="O20" s="151" t="s">
        <v>30</v>
      </c>
      <c r="P20" s="152"/>
      <c r="Q20" s="153"/>
    </row>
    <row r="21" spans="1:17" ht="15.75">
      <c r="A21" s="74"/>
      <c r="B21" s="75" t="s">
        <v>31</v>
      </c>
      <c r="C21" s="76">
        <v>22</v>
      </c>
      <c r="D21" s="77">
        <v>33</v>
      </c>
      <c r="E21" s="78">
        <v>44</v>
      </c>
      <c r="F21" s="76">
        <v>22</v>
      </c>
      <c r="G21" s="77">
        <v>33</v>
      </c>
      <c r="H21" s="78">
        <v>44</v>
      </c>
      <c r="I21" s="76">
        <v>22</v>
      </c>
      <c r="J21" s="77">
        <v>33</v>
      </c>
      <c r="K21" s="78">
        <v>44</v>
      </c>
      <c r="L21" s="76">
        <v>22</v>
      </c>
      <c r="M21" s="77">
        <v>33</v>
      </c>
      <c r="N21" s="78">
        <v>44</v>
      </c>
      <c r="O21" s="76">
        <v>22</v>
      </c>
      <c r="P21" s="77">
        <v>33</v>
      </c>
      <c r="Q21" s="78">
        <v>44</v>
      </c>
    </row>
    <row r="22" spans="1:17" ht="15.75">
      <c r="A22" s="79" t="s">
        <v>17</v>
      </c>
      <c r="B22" s="80" t="s">
        <v>18</v>
      </c>
      <c r="C22" s="81">
        <v>200</v>
      </c>
      <c r="D22" s="82">
        <v>200</v>
      </c>
      <c r="E22" s="83">
        <v>200</v>
      </c>
      <c r="F22" s="81">
        <v>200</v>
      </c>
      <c r="G22" s="82">
        <v>200</v>
      </c>
      <c r="H22" s="83">
        <v>200</v>
      </c>
      <c r="I22" s="81">
        <v>200</v>
      </c>
      <c r="J22" s="82">
        <v>200</v>
      </c>
      <c r="K22" s="83">
        <v>200</v>
      </c>
      <c r="L22" s="81">
        <v>200</v>
      </c>
      <c r="M22" s="82">
        <v>200</v>
      </c>
      <c r="N22" s="83">
        <v>200</v>
      </c>
      <c r="O22" s="81">
        <v>200</v>
      </c>
      <c r="P22" s="82">
        <v>200</v>
      </c>
      <c r="Q22" s="83">
        <v>200</v>
      </c>
    </row>
    <row r="23" spans="1:17" ht="15">
      <c r="A23" s="84">
        <v>600</v>
      </c>
      <c r="B23" s="85" t="s">
        <v>0</v>
      </c>
      <c r="C23" s="86">
        <v>467</v>
      </c>
      <c r="D23" s="87">
        <v>651</v>
      </c>
      <c r="E23" s="88">
        <v>836</v>
      </c>
      <c r="F23" s="84">
        <v>467</v>
      </c>
      <c r="G23" s="89">
        <v>659</v>
      </c>
      <c r="H23" s="85">
        <v>829</v>
      </c>
      <c r="I23" s="84">
        <v>448</v>
      </c>
      <c r="J23" s="89">
        <v>644</v>
      </c>
      <c r="K23" s="85">
        <v>805</v>
      </c>
      <c r="L23" s="84">
        <v>467</v>
      </c>
      <c r="M23" s="89">
        <v>659</v>
      </c>
      <c r="N23" s="85">
        <v>829</v>
      </c>
      <c r="O23" s="84">
        <v>448</v>
      </c>
      <c r="P23" s="89">
        <v>644</v>
      </c>
      <c r="Q23" s="85">
        <v>805</v>
      </c>
    </row>
    <row r="24" spans="1:17" ht="15">
      <c r="A24" s="84"/>
      <c r="B24" s="85" t="str">
        <f>CONCATENATE($H$1,"/",$H$2,"/",$H$3)</f>
        <v>75/65/20</v>
      </c>
      <c r="C24" s="90">
        <f>($K$1^C$77)*C$75*($A$23/1000)</f>
        <v>466.79999999999995</v>
      </c>
      <c r="D24" s="91">
        <f aca="true" t="shared" si="0" ref="D24:Q24">($K$1^D$77)*D$75*($A$23/1000)</f>
        <v>651</v>
      </c>
      <c r="E24" s="92">
        <f t="shared" si="0"/>
        <v>835.8</v>
      </c>
      <c r="F24" s="93">
        <f t="shared" si="0"/>
        <v>466.79999999999995</v>
      </c>
      <c r="G24" s="94">
        <f t="shared" si="0"/>
        <v>658.8</v>
      </c>
      <c r="H24" s="95">
        <f t="shared" si="0"/>
        <v>828.6</v>
      </c>
      <c r="I24" s="93">
        <f t="shared" si="0"/>
        <v>448.2</v>
      </c>
      <c r="J24" s="94">
        <f t="shared" si="0"/>
        <v>644.4</v>
      </c>
      <c r="K24" s="95">
        <f t="shared" si="0"/>
        <v>804.6</v>
      </c>
      <c r="L24" s="93">
        <f t="shared" si="0"/>
        <v>466.79999999999995</v>
      </c>
      <c r="M24" s="94">
        <f t="shared" si="0"/>
        <v>658.8</v>
      </c>
      <c r="N24" s="95">
        <f t="shared" si="0"/>
        <v>828.6</v>
      </c>
      <c r="O24" s="93">
        <f t="shared" si="0"/>
        <v>448.2</v>
      </c>
      <c r="P24" s="94">
        <f t="shared" si="0"/>
        <v>644.4</v>
      </c>
      <c r="Q24" s="95">
        <f t="shared" si="0"/>
        <v>804.6</v>
      </c>
    </row>
    <row r="25" spans="1:17" ht="15.75">
      <c r="A25" s="84"/>
      <c r="B25" s="47" t="s">
        <v>36</v>
      </c>
      <c r="C25" s="119">
        <f>kv_instelling(C24,$H$1,$H$2,$H$4)</f>
        <v>4</v>
      </c>
      <c r="D25" s="121">
        <f aca="true" t="shared" si="1" ref="D25:Q25">kv_instelling(D24,$H$1,$H$2,$H$4)</f>
        <v>6</v>
      </c>
      <c r="E25" s="121">
        <f t="shared" si="1"/>
        <v>6</v>
      </c>
      <c r="F25" s="119">
        <f t="shared" si="1"/>
        <v>4</v>
      </c>
      <c r="G25" s="121">
        <f t="shared" si="1"/>
        <v>6</v>
      </c>
      <c r="H25" s="121">
        <f t="shared" si="1"/>
        <v>6</v>
      </c>
      <c r="I25" s="119">
        <f t="shared" si="1"/>
        <v>4</v>
      </c>
      <c r="J25" s="120">
        <f t="shared" si="1"/>
        <v>5</v>
      </c>
      <c r="K25" s="121">
        <f t="shared" si="1"/>
        <v>6</v>
      </c>
      <c r="L25" s="119">
        <f t="shared" si="1"/>
        <v>4</v>
      </c>
      <c r="M25" s="121">
        <f t="shared" si="1"/>
        <v>6</v>
      </c>
      <c r="N25" s="121">
        <f t="shared" si="1"/>
        <v>6</v>
      </c>
      <c r="O25" s="119">
        <f t="shared" si="1"/>
        <v>4</v>
      </c>
      <c r="P25" s="120">
        <f t="shared" si="1"/>
        <v>5</v>
      </c>
      <c r="Q25" s="121">
        <f t="shared" si="1"/>
        <v>6</v>
      </c>
    </row>
    <row r="26" spans="1:17" ht="15">
      <c r="A26" s="84">
        <v>700</v>
      </c>
      <c r="B26" s="85" t="s">
        <v>0</v>
      </c>
      <c r="C26" s="84">
        <v>545</v>
      </c>
      <c r="D26" s="89">
        <v>760</v>
      </c>
      <c r="E26" s="85">
        <v>975</v>
      </c>
      <c r="F26" s="84">
        <v>545</v>
      </c>
      <c r="G26" s="89">
        <v>769</v>
      </c>
      <c r="H26" s="85">
        <v>967</v>
      </c>
      <c r="I26" s="84">
        <v>523</v>
      </c>
      <c r="J26" s="89">
        <v>752</v>
      </c>
      <c r="K26" s="85">
        <v>939</v>
      </c>
      <c r="L26" s="84">
        <v>545</v>
      </c>
      <c r="M26" s="89">
        <v>769</v>
      </c>
      <c r="N26" s="85">
        <v>967</v>
      </c>
      <c r="O26" s="84">
        <v>523</v>
      </c>
      <c r="P26" s="89">
        <v>752</v>
      </c>
      <c r="Q26" s="85">
        <v>939</v>
      </c>
    </row>
    <row r="27" spans="1:17" ht="15">
      <c r="A27" s="84"/>
      <c r="B27" s="85" t="str">
        <f>CONCATENATE($H$1,"/",$H$2,"/",$H$3)</f>
        <v>75/65/20</v>
      </c>
      <c r="C27" s="93">
        <f>($K$1^C$77)*C$75*($A$26/1000)</f>
        <v>544.5999999999999</v>
      </c>
      <c r="D27" s="94">
        <f aca="true" t="shared" si="2" ref="D27:Q27">($K$1^D$77)*D$75*($A$26/1000)</f>
        <v>759.5</v>
      </c>
      <c r="E27" s="95">
        <f t="shared" si="2"/>
        <v>975.0999999999999</v>
      </c>
      <c r="F27" s="93">
        <f t="shared" si="2"/>
        <v>544.5999999999999</v>
      </c>
      <c r="G27" s="94">
        <f t="shared" si="2"/>
        <v>768.5999999999999</v>
      </c>
      <c r="H27" s="95">
        <f t="shared" si="2"/>
        <v>966.6999999999999</v>
      </c>
      <c r="I27" s="93">
        <f t="shared" si="2"/>
        <v>522.9</v>
      </c>
      <c r="J27" s="94">
        <f t="shared" si="2"/>
        <v>751.8</v>
      </c>
      <c r="K27" s="95">
        <f t="shared" si="2"/>
        <v>938.6999999999999</v>
      </c>
      <c r="L27" s="93">
        <f t="shared" si="2"/>
        <v>544.5999999999999</v>
      </c>
      <c r="M27" s="94">
        <f t="shared" si="2"/>
        <v>768.5999999999999</v>
      </c>
      <c r="N27" s="95">
        <f t="shared" si="2"/>
        <v>966.6999999999999</v>
      </c>
      <c r="O27" s="93">
        <f t="shared" si="2"/>
        <v>522.9</v>
      </c>
      <c r="P27" s="94">
        <f t="shared" si="2"/>
        <v>751.8</v>
      </c>
      <c r="Q27" s="95">
        <f t="shared" si="2"/>
        <v>938.6999999999999</v>
      </c>
    </row>
    <row r="28" spans="1:18" ht="15.75">
      <c r="A28" s="96"/>
      <c r="B28" s="47" t="s">
        <v>36</v>
      </c>
      <c r="C28" s="120">
        <f>kv_instelling(C27,$H$1,$H$2,$H$4)</f>
        <v>5</v>
      </c>
      <c r="D28" s="121">
        <f aca="true" t="shared" si="3" ref="D28:Q28">kv_instelling(D27,$H$1,$H$2,$H$4)</f>
        <v>6</v>
      </c>
      <c r="E28" s="121">
        <f t="shared" si="3"/>
        <v>6</v>
      </c>
      <c r="F28" s="120">
        <f t="shared" si="3"/>
        <v>5</v>
      </c>
      <c r="G28" s="121">
        <f t="shared" si="3"/>
        <v>6</v>
      </c>
      <c r="H28" s="121">
        <f t="shared" si="3"/>
        <v>6</v>
      </c>
      <c r="I28" s="120">
        <f t="shared" si="3"/>
        <v>5</v>
      </c>
      <c r="J28" s="121">
        <f t="shared" si="3"/>
        <v>6</v>
      </c>
      <c r="K28" s="121">
        <f t="shared" si="3"/>
        <v>6</v>
      </c>
      <c r="L28" s="120">
        <f t="shared" si="3"/>
        <v>5</v>
      </c>
      <c r="M28" s="121">
        <f t="shared" si="3"/>
        <v>6</v>
      </c>
      <c r="N28" s="121">
        <f t="shared" si="3"/>
        <v>6</v>
      </c>
      <c r="O28" s="120">
        <f t="shared" si="3"/>
        <v>5</v>
      </c>
      <c r="P28" s="121">
        <f t="shared" si="3"/>
        <v>6</v>
      </c>
      <c r="Q28" s="121">
        <f t="shared" si="3"/>
        <v>6</v>
      </c>
      <c r="R28" s="97"/>
    </row>
    <row r="29" spans="1:17" ht="15">
      <c r="A29" s="84">
        <v>800</v>
      </c>
      <c r="B29" s="85" t="s">
        <v>0</v>
      </c>
      <c r="C29" s="86">
        <v>622</v>
      </c>
      <c r="D29" s="87">
        <v>868</v>
      </c>
      <c r="E29" s="88">
        <v>1114</v>
      </c>
      <c r="F29" s="84">
        <v>622</v>
      </c>
      <c r="G29" s="89">
        <v>878</v>
      </c>
      <c r="H29" s="85">
        <v>1105</v>
      </c>
      <c r="I29" s="84">
        <v>598</v>
      </c>
      <c r="J29" s="89">
        <v>859</v>
      </c>
      <c r="K29" s="85">
        <v>1073</v>
      </c>
      <c r="L29" s="84">
        <v>622</v>
      </c>
      <c r="M29" s="89">
        <v>878</v>
      </c>
      <c r="N29" s="85">
        <v>1105</v>
      </c>
      <c r="O29" s="84">
        <v>598</v>
      </c>
      <c r="P29" s="89">
        <v>859</v>
      </c>
      <c r="Q29" s="85">
        <v>1073</v>
      </c>
    </row>
    <row r="30" spans="1:17" ht="15">
      <c r="A30" s="84"/>
      <c r="B30" s="85" t="str">
        <f>CONCATENATE($H$1,"/",$H$2,"/",$H$3)</f>
        <v>75/65/20</v>
      </c>
      <c r="C30" s="90">
        <f>($K$1^C$77)*C$75*($A$29/1000)</f>
        <v>622.4000000000001</v>
      </c>
      <c r="D30" s="91">
        <f aca="true" t="shared" si="4" ref="D30:Q30">($K$1^D$77)*D$75*($A$29/1000)</f>
        <v>868</v>
      </c>
      <c r="E30" s="92">
        <f t="shared" si="4"/>
        <v>1114.4</v>
      </c>
      <c r="F30" s="93">
        <f t="shared" si="4"/>
        <v>622.4000000000001</v>
      </c>
      <c r="G30" s="94">
        <f t="shared" si="4"/>
        <v>878.4000000000001</v>
      </c>
      <c r="H30" s="95">
        <f t="shared" si="4"/>
        <v>1104.8</v>
      </c>
      <c r="I30" s="93">
        <f t="shared" si="4"/>
        <v>597.6</v>
      </c>
      <c r="J30" s="94">
        <f t="shared" si="4"/>
        <v>859.2</v>
      </c>
      <c r="K30" s="95">
        <f t="shared" si="4"/>
        <v>1072.8</v>
      </c>
      <c r="L30" s="93">
        <f t="shared" si="4"/>
        <v>622.4000000000001</v>
      </c>
      <c r="M30" s="94">
        <f t="shared" si="4"/>
        <v>878.4000000000001</v>
      </c>
      <c r="N30" s="95">
        <f t="shared" si="4"/>
        <v>1104.8</v>
      </c>
      <c r="O30" s="93">
        <f t="shared" si="4"/>
        <v>597.6</v>
      </c>
      <c r="P30" s="94">
        <f t="shared" si="4"/>
        <v>859.2</v>
      </c>
      <c r="Q30" s="95">
        <f t="shared" si="4"/>
        <v>1072.8</v>
      </c>
    </row>
    <row r="31" spans="1:22" ht="15.75">
      <c r="A31" s="96"/>
      <c r="B31" s="47" t="s">
        <v>36</v>
      </c>
      <c r="C31" s="120">
        <f>kv_instelling(C30,$H$1,$H$2,$H$4)</f>
        <v>5</v>
      </c>
      <c r="D31" s="121">
        <f aca="true" t="shared" si="5" ref="D31:Q31">kv_instelling(D30,$H$1,$H$2,$H$4)</f>
        <v>6</v>
      </c>
      <c r="E31" s="121">
        <f t="shared" si="5"/>
        <v>6</v>
      </c>
      <c r="F31" s="120">
        <f t="shared" si="5"/>
        <v>5</v>
      </c>
      <c r="G31" s="121">
        <f t="shared" si="5"/>
        <v>6</v>
      </c>
      <c r="H31" s="121">
        <f t="shared" si="5"/>
        <v>6</v>
      </c>
      <c r="I31" s="120">
        <f t="shared" si="5"/>
        <v>5</v>
      </c>
      <c r="J31" s="121">
        <f t="shared" si="5"/>
        <v>6</v>
      </c>
      <c r="K31" s="121">
        <f t="shared" si="5"/>
        <v>6</v>
      </c>
      <c r="L31" s="120">
        <f t="shared" si="5"/>
        <v>5</v>
      </c>
      <c r="M31" s="121">
        <f t="shared" si="5"/>
        <v>6</v>
      </c>
      <c r="N31" s="121">
        <f t="shared" si="5"/>
        <v>6</v>
      </c>
      <c r="O31" s="120">
        <f t="shared" si="5"/>
        <v>5</v>
      </c>
      <c r="P31" s="121">
        <f t="shared" si="5"/>
        <v>6</v>
      </c>
      <c r="Q31" s="121">
        <f t="shared" si="5"/>
        <v>6</v>
      </c>
      <c r="R31" s="97"/>
      <c r="S31" s="97"/>
      <c r="T31" s="97"/>
      <c r="U31" s="97"/>
      <c r="V31" s="97"/>
    </row>
    <row r="32" spans="1:17" ht="15">
      <c r="A32" s="84">
        <v>900</v>
      </c>
      <c r="B32" s="85" t="s">
        <v>0</v>
      </c>
      <c r="C32" s="84">
        <v>700</v>
      </c>
      <c r="D32" s="89">
        <v>977</v>
      </c>
      <c r="E32" s="85">
        <v>1254</v>
      </c>
      <c r="F32" s="84">
        <v>700</v>
      </c>
      <c r="G32" s="89">
        <v>988</v>
      </c>
      <c r="H32" s="85">
        <v>1243</v>
      </c>
      <c r="I32" s="84">
        <v>672</v>
      </c>
      <c r="J32" s="89">
        <v>967</v>
      </c>
      <c r="K32" s="85">
        <v>1207</v>
      </c>
      <c r="L32" s="84">
        <v>700</v>
      </c>
      <c r="M32" s="89">
        <v>988</v>
      </c>
      <c r="N32" s="85">
        <v>1243</v>
      </c>
      <c r="O32" s="84">
        <v>672</v>
      </c>
      <c r="P32" s="89">
        <v>967</v>
      </c>
      <c r="Q32" s="85">
        <v>1207</v>
      </c>
    </row>
    <row r="33" spans="1:17" ht="15">
      <c r="A33" s="84"/>
      <c r="B33" s="85" t="str">
        <f>CONCATENATE($H$1,"/",$H$2,"/",$H$3)</f>
        <v>75/65/20</v>
      </c>
      <c r="C33" s="93">
        <f>($K$1^C$77)*C$75*($A$32/1000)</f>
        <v>700.2</v>
      </c>
      <c r="D33" s="94">
        <f aca="true" t="shared" si="6" ref="D33:Q33">($K$1^D$77)*D$75*($A$32/1000)</f>
        <v>976.5</v>
      </c>
      <c r="E33" s="95">
        <f t="shared" si="6"/>
        <v>1253.7</v>
      </c>
      <c r="F33" s="93">
        <f t="shared" si="6"/>
        <v>700.2</v>
      </c>
      <c r="G33" s="94">
        <f t="shared" si="6"/>
        <v>988.2</v>
      </c>
      <c r="H33" s="95">
        <f t="shared" si="6"/>
        <v>1242.9</v>
      </c>
      <c r="I33" s="93">
        <f t="shared" si="6"/>
        <v>672.3000000000001</v>
      </c>
      <c r="J33" s="94">
        <f t="shared" si="6"/>
        <v>966.6</v>
      </c>
      <c r="K33" s="95">
        <f t="shared" si="6"/>
        <v>1206.9</v>
      </c>
      <c r="L33" s="93">
        <f t="shared" si="6"/>
        <v>700.2</v>
      </c>
      <c r="M33" s="94">
        <f t="shared" si="6"/>
        <v>988.2</v>
      </c>
      <c r="N33" s="95">
        <f t="shared" si="6"/>
        <v>1242.9</v>
      </c>
      <c r="O33" s="93">
        <f t="shared" si="6"/>
        <v>672.3000000000001</v>
      </c>
      <c r="P33" s="94">
        <f t="shared" si="6"/>
        <v>966.6</v>
      </c>
      <c r="Q33" s="95">
        <f t="shared" si="6"/>
        <v>1206.9</v>
      </c>
    </row>
    <row r="34" spans="1:23" ht="15.75">
      <c r="A34" s="96"/>
      <c r="B34" s="47" t="s">
        <v>36</v>
      </c>
      <c r="C34" s="121">
        <f>kv_instelling(C33,$H$1,$H$2,$H$4)</f>
        <v>6</v>
      </c>
      <c r="D34" s="121">
        <f aca="true" t="shared" si="7" ref="D34:Q34">kv_instelling(D33,$H$1,$H$2,$H$4)</f>
        <v>6</v>
      </c>
      <c r="E34" s="121">
        <f t="shared" si="7"/>
        <v>6</v>
      </c>
      <c r="F34" s="121">
        <f t="shared" si="7"/>
        <v>6</v>
      </c>
      <c r="G34" s="121">
        <f t="shared" si="7"/>
        <v>6</v>
      </c>
      <c r="H34" s="121">
        <f t="shared" si="7"/>
        <v>6</v>
      </c>
      <c r="I34" s="121">
        <f t="shared" si="7"/>
        <v>6</v>
      </c>
      <c r="J34" s="121">
        <f t="shared" si="7"/>
        <v>6</v>
      </c>
      <c r="K34" s="121">
        <f t="shared" si="7"/>
        <v>6</v>
      </c>
      <c r="L34" s="121">
        <f t="shared" si="7"/>
        <v>6</v>
      </c>
      <c r="M34" s="121">
        <f t="shared" si="7"/>
        <v>6</v>
      </c>
      <c r="N34" s="121">
        <f t="shared" si="7"/>
        <v>6</v>
      </c>
      <c r="O34" s="121">
        <f t="shared" si="7"/>
        <v>6</v>
      </c>
      <c r="P34" s="121">
        <f t="shared" si="7"/>
        <v>6</v>
      </c>
      <c r="Q34" s="121">
        <f t="shared" si="7"/>
        <v>6</v>
      </c>
      <c r="R34" s="97"/>
      <c r="S34" s="97"/>
      <c r="T34" s="97"/>
      <c r="U34" s="97"/>
      <c r="V34" s="97"/>
      <c r="W34" s="97"/>
    </row>
    <row r="35" spans="1:17" ht="15">
      <c r="A35" s="84">
        <v>1000</v>
      </c>
      <c r="B35" s="85" t="s">
        <v>0</v>
      </c>
      <c r="C35" s="86">
        <v>778</v>
      </c>
      <c r="D35" s="87">
        <v>1085</v>
      </c>
      <c r="E35" s="88">
        <v>1393</v>
      </c>
      <c r="F35" s="84">
        <v>778</v>
      </c>
      <c r="G35" s="89">
        <v>1098</v>
      </c>
      <c r="H35" s="85">
        <v>1381</v>
      </c>
      <c r="I35" s="84">
        <v>747</v>
      </c>
      <c r="J35" s="89">
        <v>1074</v>
      </c>
      <c r="K35" s="85">
        <v>1341</v>
      </c>
      <c r="L35" s="84">
        <v>778</v>
      </c>
      <c r="M35" s="89">
        <v>1098</v>
      </c>
      <c r="N35" s="85">
        <v>1381</v>
      </c>
      <c r="O35" s="84">
        <v>747</v>
      </c>
      <c r="P35" s="89">
        <v>1074</v>
      </c>
      <c r="Q35" s="85">
        <v>1341</v>
      </c>
    </row>
    <row r="36" spans="1:17" ht="15">
      <c r="A36" s="84"/>
      <c r="B36" s="85" t="str">
        <f>CONCATENATE($H$1,"/",$H$2,"/",$H$3)</f>
        <v>75/65/20</v>
      </c>
      <c r="C36" s="90">
        <f>($K$1^C$77)*C$75*($A$35/1000)</f>
        <v>778</v>
      </c>
      <c r="D36" s="91">
        <f aca="true" t="shared" si="8" ref="D36:Q36">($K$1^D$77)*D$75*($A$35/1000)</f>
        <v>1085</v>
      </c>
      <c r="E36" s="92">
        <f t="shared" si="8"/>
        <v>1393</v>
      </c>
      <c r="F36" s="93">
        <f t="shared" si="8"/>
        <v>778</v>
      </c>
      <c r="G36" s="94">
        <f t="shared" si="8"/>
        <v>1098</v>
      </c>
      <c r="H36" s="95">
        <f t="shared" si="8"/>
        <v>1381</v>
      </c>
      <c r="I36" s="93">
        <f t="shared" si="8"/>
        <v>747</v>
      </c>
      <c r="J36" s="94">
        <f t="shared" si="8"/>
        <v>1074</v>
      </c>
      <c r="K36" s="95">
        <f t="shared" si="8"/>
        <v>1341</v>
      </c>
      <c r="L36" s="93">
        <f t="shared" si="8"/>
        <v>778</v>
      </c>
      <c r="M36" s="94">
        <f t="shared" si="8"/>
        <v>1098</v>
      </c>
      <c r="N36" s="95">
        <f t="shared" si="8"/>
        <v>1381</v>
      </c>
      <c r="O36" s="93">
        <f t="shared" si="8"/>
        <v>747</v>
      </c>
      <c r="P36" s="94">
        <f t="shared" si="8"/>
        <v>1074</v>
      </c>
      <c r="Q36" s="95">
        <f t="shared" si="8"/>
        <v>1341</v>
      </c>
    </row>
    <row r="37" spans="1:22" ht="15.75">
      <c r="A37" s="96"/>
      <c r="B37" s="47" t="s">
        <v>36</v>
      </c>
      <c r="C37" s="121">
        <f>kv_instelling(C36,$H$1,$H$2,$H$4)</f>
        <v>6</v>
      </c>
      <c r="D37" s="121">
        <f aca="true" t="shared" si="9" ref="D37:Q37">kv_instelling(D36,$H$1,$H$2,$H$4)</f>
        <v>6</v>
      </c>
      <c r="E37" s="121">
        <f t="shared" si="9"/>
        <v>6</v>
      </c>
      <c r="F37" s="121">
        <f t="shared" si="9"/>
        <v>6</v>
      </c>
      <c r="G37" s="121">
        <f t="shared" si="9"/>
        <v>6</v>
      </c>
      <c r="H37" s="121">
        <f t="shared" si="9"/>
        <v>6</v>
      </c>
      <c r="I37" s="121">
        <f t="shared" si="9"/>
        <v>6</v>
      </c>
      <c r="J37" s="121">
        <f t="shared" si="9"/>
        <v>6</v>
      </c>
      <c r="K37" s="121">
        <f t="shared" si="9"/>
        <v>6</v>
      </c>
      <c r="L37" s="121">
        <f t="shared" si="9"/>
        <v>6</v>
      </c>
      <c r="M37" s="121">
        <f t="shared" si="9"/>
        <v>6</v>
      </c>
      <c r="N37" s="121">
        <f t="shared" si="9"/>
        <v>6</v>
      </c>
      <c r="O37" s="121">
        <f t="shared" si="9"/>
        <v>6</v>
      </c>
      <c r="P37" s="121">
        <f t="shared" si="9"/>
        <v>6</v>
      </c>
      <c r="Q37" s="121">
        <f t="shared" si="9"/>
        <v>6</v>
      </c>
      <c r="R37" s="97"/>
      <c r="S37" s="97"/>
      <c r="T37" s="97"/>
      <c r="U37" s="97"/>
      <c r="V37" s="97"/>
    </row>
    <row r="38" spans="1:17" ht="15">
      <c r="A38" s="84">
        <v>1100</v>
      </c>
      <c r="B38" s="85" t="s">
        <v>0</v>
      </c>
      <c r="C38" s="84">
        <v>856</v>
      </c>
      <c r="D38" s="89">
        <v>1194</v>
      </c>
      <c r="E38" s="85">
        <v>1532</v>
      </c>
      <c r="F38" s="84">
        <v>856</v>
      </c>
      <c r="G38" s="89">
        <v>1208</v>
      </c>
      <c r="H38" s="85">
        <v>1519</v>
      </c>
      <c r="I38" s="84">
        <v>822</v>
      </c>
      <c r="J38" s="89">
        <v>1181</v>
      </c>
      <c r="K38" s="85">
        <v>1475</v>
      </c>
      <c r="L38" s="84">
        <v>856</v>
      </c>
      <c r="M38" s="89">
        <v>1208</v>
      </c>
      <c r="N38" s="85">
        <v>1519</v>
      </c>
      <c r="O38" s="84">
        <v>822</v>
      </c>
      <c r="P38" s="89">
        <v>1181</v>
      </c>
      <c r="Q38" s="85">
        <v>1475</v>
      </c>
    </row>
    <row r="39" spans="1:17" ht="15">
      <c r="A39" s="84"/>
      <c r="B39" s="85" t="str">
        <f>CONCATENATE($H$1,"/",$H$2,"/",$H$3)</f>
        <v>75/65/20</v>
      </c>
      <c r="C39" s="93">
        <f>($K$1^C$77)*C$75*($A$38/1000)</f>
        <v>855.8000000000001</v>
      </c>
      <c r="D39" s="94">
        <f aca="true" t="shared" si="10" ref="D39:Q39">($K$1^D$77)*D$75*($A$38/1000)</f>
        <v>1193.5</v>
      </c>
      <c r="E39" s="95">
        <f t="shared" si="10"/>
        <v>1532.3000000000002</v>
      </c>
      <c r="F39" s="93">
        <f t="shared" si="10"/>
        <v>855.8000000000001</v>
      </c>
      <c r="G39" s="94">
        <f t="shared" si="10"/>
        <v>1207.8000000000002</v>
      </c>
      <c r="H39" s="95">
        <f t="shared" si="10"/>
        <v>1519.1000000000001</v>
      </c>
      <c r="I39" s="93">
        <f t="shared" si="10"/>
        <v>821.7</v>
      </c>
      <c r="J39" s="94">
        <f t="shared" si="10"/>
        <v>1181.4</v>
      </c>
      <c r="K39" s="95">
        <f t="shared" si="10"/>
        <v>1475.1000000000001</v>
      </c>
      <c r="L39" s="93">
        <f t="shared" si="10"/>
        <v>855.8000000000001</v>
      </c>
      <c r="M39" s="94">
        <f t="shared" si="10"/>
        <v>1207.8000000000002</v>
      </c>
      <c r="N39" s="95">
        <f t="shared" si="10"/>
        <v>1519.1000000000001</v>
      </c>
      <c r="O39" s="93">
        <f t="shared" si="10"/>
        <v>821.7</v>
      </c>
      <c r="P39" s="94">
        <f t="shared" si="10"/>
        <v>1181.4</v>
      </c>
      <c r="Q39" s="95">
        <f t="shared" si="10"/>
        <v>1475.1000000000001</v>
      </c>
    </row>
    <row r="40" spans="1:23" ht="15.75">
      <c r="A40" s="96"/>
      <c r="B40" s="47" t="s">
        <v>36</v>
      </c>
      <c r="C40" s="121">
        <f>kv_instelling(C39,$H$1,$H$2,$H$4)</f>
        <v>6</v>
      </c>
      <c r="D40" s="121">
        <f aca="true" t="shared" si="11" ref="D40:Q40">kv_instelling(D39,$H$1,$H$2,$H$4)</f>
        <v>6</v>
      </c>
      <c r="E40" s="121">
        <f t="shared" si="11"/>
        <v>6</v>
      </c>
      <c r="F40" s="121">
        <f t="shared" si="11"/>
        <v>6</v>
      </c>
      <c r="G40" s="121">
        <f t="shared" si="11"/>
        <v>6</v>
      </c>
      <c r="H40" s="121">
        <f t="shared" si="11"/>
        <v>6</v>
      </c>
      <c r="I40" s="121">
        <f t="shared" si="11"/>
        <v>6</v>
      </c>
      <c r="J40" s="121">
        <f t="shared" si="11"/>
        <v>6</v>
      </c>
      <c r="K40" s="121">
        <f t="shared" si="11"/>
        <v>6</v>
      </c>
      <c r="L40" s="121">
        <f t="shared" si="11"/>
        <v>6</v>
      </c>
      <c r="M40" s="121">
        <f t="shared" si="11"/>
        <v>6</v>
      </c>
      <c r="N40" s="121">
        <f t="shared" si="11"/>
        <v>6</v>
      </c>
      <c r="O40" s="121">
        <f t="shared" si="11"/>
        <v>6</v>
      </c>
      <c r="P40" s="121">
        <f t="shared" si="11"/>
        <v>6</v>
      </c>
      <c r="Q40" s="121">
        <f t="shared" si="11"/>
        <v>6</v>
      </c>
      <c r="R40" s="97"/>
      <c r="S40" s="97"/>
      <c r="T40" s="97"/>
      <c r="U40" s="97"/>
      <c r="V40" s="97"/>
      <c r="W40" s="97"/>
    </row>
    <row r="41" spans="1:17" ht="15">
      <c r="A41" s="84">
        <v>1200</v>
      </c>
      <c r="B41" s="85" t="s">
        <v>0</v>
      </c>
      <c r="C41" s="86">
        <v>934</v>
      </c>
      <c r="D41" s="87">
        <v>1302</v>
      </c>
      <c r="E41" s="88">
        <v>1672</v>
      </c>
      <c r="F41" s="84">
        <v>934</v>
      </c>
      <c r="G41" s="89">
        <v>1318</v>
      </c>
      <c r="H41" s="85">
        <v>1657</v>
      </c>
      <c r="I41" s="84">
        <v>896</v>
      </c>
      <c r="J41" s="89">
        <v>1289</v>
      </c>
      <c r="K41" s="85">
        <v>1609</v>
      </c>
      <c r="L41" s="84">
        <v>934</v>
      </c>
      <c r="M41" s="89">
        <v>1318</v>
      </c>
      <c r="N41" s="85">
        <v>1657</v>
      </c>
      <c r="O41" s="84">
        <v>896</v>
      </c>
      <c r="P41" s="89">
        <v>1289</v>
      </c>
      <c r="Q41" s="85">
        <v>1609</v>
      </c>
    </row>
    <row r="42" spans="1:17" ht="15">
      <c r="A42" s="84"/>
      <c r="B42" s="85" t="str">
        <f>CONCATENATE($H$1,"/",$H$2,"/",$H$3)</f>
        <v>75/65/20</v>
      </c>
      <c r="C42" s="90">
        <f>($K$1^C$77)*C$75*($A$41/1000)</f>
        <v>933.5999999999999</v>
      </c>
      <c r="D42" s="91">
        <f aca="true" t="shared" si="12" ref="D42:Q42">($K$1^D$77)*D$75*($A$41/1000)</f>
        <v>1302</v>
      </c>
      <c r="E42" s="92">
        <f t="shared" si="12"/>
        <v>1671.6</v>
      </c>
      <c r="F42" s="93">
        <f t="shared" si="12"/>
        <v>933.5999999999999</v>
      </c>
      <c r="G42" s="94">
        <f t="shared" si="12"/>
        <v>1317.6</v>
      </c>
      <c r="H42" s="95">
        <f t="shared" si="12"/>
        <v>1657.2</v>
      </c>
      <c r="I42" s="93">
        <f t="shared" si="12"/>
        <v>896.4</v>
      </c>
      <c r="J42" s="94">
        <f t="shared" si="12"/>
        <v>1288.8</v>
      </c>
      <c r="K42" s="95">
        <f t="shared" si="12"/>
        <v>1609.2</v>
      </c>
      <c r="L42" s="93">
        <f t="shared" si="12"/>
        <v>933.5999999999999</v>
      </c>
      <c r="M42" s="94">
        <f t="shared" si="12"/>
        <v>1317.6</v>
      </c>
      <c r="N42" s="95">
        <f t="shared" si="12"/>
        <v>1657.2</v>
      </c>
      <c r="O42" s="93">
        <f t="shared" si="12"/>
        <v>896.4</v>
      </c>
      <c r="P42" s="94">
        <f t="shared" si="12"/>
        <v>1288.8</v>
      </c>
      <c r="Q42" s="95">
        <f t="shared" si="12"/>
        <v>1609.2</v>
      </c>
    </row>
    <row r="43" spans="1:18" ht="15.75">
      <c r="A43" s="96"/>
      <c r="B43" s="47" t="s">
        <v>36</v>
      </c>
      <c r="C43" s="121">
        <f>kv_instelling(C42,$H$1,$H$2,$H$4)</f>
        <v>6</v>
      </c>
      <c r="D43" s="121">
        <f aca="true" t="shared" si="13" ref="D43:Q43">kv_instelling(D42,$H$1,$H$2,$H$4)</f>
        <v>6</v>
      </c>
      <c r="E43" s="121">
        <f t="shared" si="13"/>
        <v>6</v>
      </c>
      <c r="F43" s="121">
        <f t="shared" si="13"/>
        <v>6</v>
      </c>
      <c r="G43" s="121">
        <f t="shared" si="13"/>
        <v>6</v>
      </c>
      <c r="H43" s="121">
        <f t="shared" si="13"/>
        <v>6</v>
      </c>
      <c r="I43" s="121">
        <f t="shared" si="13"/>
        <v>6</v>
      </c>
      <c r="J43" s="121">
        <f t="shared" si="13"/>
        <v>6</v>
      </c>
      <c r="K43" s="121">
        <f t="shared" si="13"/>
        <v>6</v>
      </c>
      <c r="L43" s="121">
        <f t="shared" si="13"/>
        <v>6</v>
      </c>
      <c r="M43" s="121">
        <f t="shared" si="13"/>
        <v>6</v>
      </c>
      <c r="N43" s="121">
        <f t="shared" si="13"/>
        <v>6</v>
      </c>
      <c r="O43" s="121">
        <f t="shared" si="13"/>
        <v>6</v>
      </c>
      <c r="P43" s="121">
        <f t="shared" si="13"/>
        <v>6</v>
      </c>
      <c r="Q43" s="121">
        <f t="shared" si="13"/>
        <v>6</v>
      </c>
      <c r="R43" s="97"/>
    </row>
    <row r="44" spans="1:17" ht="15">
      <c r="A44" s="84">
        <v>1400</v>
      </c>
      <c r="B44" s="85" t="s">
        <v>0</v>
      </c>
      <c r="C44" s="86">
        <v>1089</v>
      </c>
      <c r="D44" s="87">
        <v>1519</v>
      </c>
      <c r="E44" s="88">
        <v>1950</v>
      </c>
      <c r="F44" s="84">
        <v>1089</v>
      </c>
      <c r="G44" s="89">
        <v>1537</v>
      </c>
      <c r="H44" s="85">
        <v>1933</v>
      </c>
      <c r="I44" s="84">
        <v>1046</v>
      </c>
      <c r="J44" s="89">
        <v>1504</v>
      </c>
      <c r="K44" s="85">
        <v>1877</v>
      </c>
      <c r="L44" s="84">
        <v>1089</v>
      </c>
      <c r="M44" s="89">
        <v>1537</v>
      </c>
      <c r="N44" s="85">
        <v>1933</v>
      </c>
      <c r="O44" s="84">
        <v>1046</v>
      </c>
      <c r="P44" s="89">
        <v>1504</v>
      </c>
      <c r="Q44" s="85">
        <v>1877</v>
      </c>
    </row>
    <row r="45" spans="1:17" ht="15">
      <c r="A45" s="84"/>
      <c r="B45" s="85" t="str">
        <f>CONCATENATE($H$1,"/",$H$2,"/",$H$3)</f>
        <v>75/65/20</v>
      </c>
      <c r="C45" s="90">
        <f>($K$1^C$77)*C$75*($A$44/1000)</f>
        <v>1089.1999999999998</v>
      </c>
      <c r="D45" s="91">
        <f aca="true" t="shared" si="14" ref="D45:Q45">($K$1^D$77)*D$75*($A$44/1000)</f>
        <v>1519</v>
      </c>
      <c r="E45" s="92">
        <f t="shared" si="14"/>
        <v>1950.1999999999998</v>
      </c>
      <c r="F45" s="93">
        <f t="shared" si="14"/>
        <v>1089.1999999999998</v>
      </c>
      <c r="G45" s="94">
        <f t="shared" si="14"/>
        <v>1537.1999999999998</v>
      </c>
      <c r="H45" s="95">
        <f t="shared" si="14"/>
        <v>1933.3999999999999</v>
      </c>
      <c r="I45" s="93">
        <f t="shared" si="14"/>
        <v>1045.8</v>
      </c>
      <c r="J45" s="94">
        <f t="shared" si="14"/>
        <v>1503.6</v>
      </c>
      <c r="K45" s="95">
        <f t="shared" si="14"/>
        <v>1877.3999999999999</v>
      </c>
      <c r="L45" s="93">
        <f t="shared" si="14"/>
        <v>1089.1999999999998</v>
      </c>
      <c r="M45" s="94">
        <f t="shared" si="14"/>
        <v>1537.1999999999998</v>
      </c>
      <c r="N45" s="95">
        <f t="shared" si="14"/>
        <v>1933.3999999999999</v>
      </c>
      <c r="O45" s="93">
        <f t="shared" si="14"/>
        <v>1045.8</v>
      </c>
      <c r="P45" s="94">
        <f t="shared" si="14"/>
        <v>1503.6</v>
      </c>
      <c r="Q45" s="95">
        <f t="shared" si="14"/>
        <v>1877.3999999999999</v>
      </c>
    </row>
    <row r="46" spans="1:20" ht="15.75">
      <c r="A46" s="96"/>
      <c r="B46" s="47" t="s">
        <v>36</v>
      </c>
      <c r="C46" s="121">
        <f>kv_instelling(C45,$H$1,$H$2,$H$4)</f>
        <v>6</v>
      </c>
      <c r="D46" s="121">
        <f aca="true" t="shared" si="15" ref="D46:Q46">kv_instelling(D45,$H$1,$H$2,$H$4)</f>
        <v>6</v>
      </c>
      <c r="E46" s="121">
        <f t="shared" si="15"/>
        <v>6</v>
      </c>
      <c r="F46" s="121">
        <f t="shared" si="15"/>
        <v>6</v>
      </c>
      <c r="G46" s="121">
        <f t="shared" si="15"/>
        <v>6</v>
      </c>
      <c r="H46" s="121">
        <f t="shared" si="15"/>
        <v>6</v>
      </c>
      <c r="I46" s="121">
        <f t="shared" si="15"/>
        <v>6</v>
      </c>
      <c r="J46" s="121">
        <f t="shared" si="15"/>
        <v>6</v>
      </c>
      <c r="K46" s="121">
        <f t="shared" si="15"/>
        <v>6</v>
      </c>
      <c r="L46" s="121">
        <f t="shared" si="15"/>
        <v>6</v>
      </c>
      <c r="M46" s="121">
        <f t="shared" si="15"/>
        <v>6</v>
      </c>
      <c r="N46" s="121">
        <f t="shared" si="15"/>
        <v>6</v>
      </c>
      <c r="O46" s="121">
        <f t="shared" si="15"/>
        <v>6</v>
      </c>
      <c r="P46" s="121">
        <f t="shared" si="15"/>
        <v>6</v>
      </c>
      <c r="Q46" s="121">
        <f t="shared" si="15"/>
        <v>6</v>
      </c>
      <c r="R46" s="97"/>
      <c r="S46" s="97"/>
      <c r="T46" s="97"/>
    </row>
    <row r="47" spans="1:17" ht="15">
      <c r="A47" s="84">
        <v>1600</v>
      </c>
      <c r="B47" s="85" t="s">
        <v>0</v>
      </c>
      <c r="C47" s="86">
        <v>1245</v>
      </c>
      <c r="D47" s="87">
        <v>1736</v>
      </c>
      <c r="E47" s="88">
        <v>2229</v>
      </c>
      <c r="F47" s="84">
        <v>1245</v>
      </c>
      <c r="G47" s="89">
        <v>1757</v>
      </c>
      <c r="H47" s="85">
        <v>2210</v>
      </c>
      <c r="I47" s="84">
        <v>1195</v>
      </c>
      <c r="J47" s="89">
        <v>1718</v>
      </c>
      <c r="K47" s="85">
        <v>2146</v>
      </c>
      <c r="L47" s="84">
        <v>1245</v>
      </c>
      <c r="M47" s="89">
        <v>1757</v>
      </c>
      <c r="N47" s="85">
        <v>2210</v>
      </c>
      <c r="O47" s="84">
        <v>1195</v>
      </c>
      <c r="P47" s="89">
        <v>1718</v>
      </c>
      <c r="Q47" s="85">
        <v>2146</v>
      </c>
    </row>
    <row r="48" spans="1:17" ht="15">
      <c r="A48" s="84"/>
      <c r="B48" s="85" t="str">
        <f>CONCATENATE($H$1,"/",$H$2,"/",$H$3)</f>
        <v>75/65/20</v>
      </c>
      <c r="C48" s="90">
        <f>($K$1^C$77)*C$75*($A$47/1000)</f>
        <v>1244.8000000000002</v>
      </c>
      <c r="D48" s="91">
        <f aca="true" t="shared" si="16" ref="D48:Q48">($K$1^D$77)*D$75*($A$47/1000)</f>
        <v>1736</v>
      </c>
      <c r="E48" s="92">
        <f t="shared" si="16"/>
        <v>2228.8</v>
      </c>
      <c r="F48" s="93">
        <f t="shared" si="16"/>
        <v>1244.8000000000002</v>
      </c>
      <c r="G48" s="94">
        <f t="shared" si="16"/>
        <v>1756.8000000000002</v>
      </c>
      <c r="H48" s="95">
        <f t="shared" si="16"/>
        <v>2209.6</v>
      </c>
      <c r="I48" s="93">
        <f t="shared" si="16"/>
        <v>1195.2</v>
      </c>
      <c r="J48" s="94">
        <f t="shared" si="16"/>
        <v>1718.4</v>
      </c>
      <c r="K48" s="95">
        <f t="shared" si="16"/>
        <v>2145.6</v>
      </c>
      <c r="L48" s="93">
        <f t="shared" si="16"/>
        <v>1244.8000000000002</v>
      </c>
      <c r="M48" s="94">
        <f t="shared" si="16"/>
        <v>1756.8000000000002</v>
      </c>
      <c r="N48" s="95">
        <f t="shared" si="16"/>
        <v>2209.6</v>
      </c>
      <c r="O48" s="93">
        <f t="shared" si="16"/>
        <v>1195.2</v>
      </c>
      <c r="P48" s="94">
        <f t="shared" si="16"/>
        <v>1718.4</v>
      </c>
      <c r="Q48" s="95">
        <f t="shared" si="16"/>
        <v>2145.6</v>
      </c>
    </row>
    <row r="49" spans="1:20" ht="15.75">
      <c r="A49" s="96"/>
      <c r="B49" s="47" t="s">
        <v>36</v>
      </c>
      <c r="C49" s="121">
        <f>kv_instelling(C48,$H$1,$H$2,$H$4)</f>
        <v>6</v>
      </c>
      <c r="D49" s="121">
        <f aca="true" t="shared" si="17" ref="D49:Q49">kv_instelling(D48,$H$1,$H$2,$H$4)</f>
        <v>6</v>
      </c>
      <c r="E49" s="121">
        <f t="shared" si="17"/>
        <v>6</v>
      </c>
      <c r="F49" s="121">
        <f t="shared" si="17"/>
        <v>6</v>
      </c>
      <c r="G49" s="121">
        <f t="shared" si="17"/>
        <v>6</v>
      </c>
      <c r="H49" s="121">
        <f t="shared" si="17"/>
        <v>6</v>
      </c>
      <c r="I49" s="121">
        <f t="shared" si="17"/>
        <v>6</v>
      </c>
      <c r="J49" s="121">
        <f t="shared" si="17"/>
        <v>6</v>
      </c>
      <c r="K49" s="121">
        <f t="shared" si="17"/>
        <v>6</v>
      </c>
      <c r="L49" s="121">
        <f t="shared" si="17"/>
        <v>6</v>
      </c>
      <c r="M49" s="121">
        <f t="shared" si="17"/>
        <v>6</v>
      </c>
      <c r="N49" s="121">
        <f t="shared" si="17"/>
        <v>6</v>
      </c>
      <c r="O49" s="121">
        <f t="shared" si="17"/>
        <v>6</v>
      </c>
      <c r="P49" s="121">
        <f t="shared" si="17"/>
        <v>6</v>
      </c>
      <c r="Q49" s="121">
        <f t="shared" si="17"/>
        <v>6</v>
      </c>
      <c r="R49" s="97"/>
      <c r="S49" s="97"/>
      <c r="T49" s="97"/>
    </row>
    <row r="50" spans="1:17" ht="15">
      <c r="A50" s="84">
        <v>1800</v>
      </c>
      <c r="B50" s="85" t="s">
        <v>0</v>
      </c>
      <c r="C50" s="86">
        <v>1400</v>
      </c>
      <c r="D50" s="87">
        <v>1953</v>
      </c>
      <c r="E50" s="88">
        <v>2507</v>
      </c>
      <c r="F50" s="84">
        <v>1400</v>
      </c>
      <c r="G50" s="89">
        <v>1976</v>
      </c>
      <c r="H50" s="85">
        <v>2486</v>
      </c>
      <c r="I50" s="84">
        <v>1345</v>
      </c>
      <c r="J50" s="89">
        <v>1933</v>
      </c>
      <c r="K50" s="85">
        <v>2414</v>
      </c>
      <c r="L50" s="84">
        <v>1400</v>
      </c>
      <c r="M50" s="89">
        <v>1976</v>
      </c>
      <c r="N50" s="85">
        <v>2486</v>
      </c>
      <c r="O50" s="84">
        <v>1345</v>
      </c>
      <c r="P50" s="89">
        <v>1933</v>
      </c>
      <c r="Q50" s="85">
        <v>2414</v>
      </c>
    </row>
    <row r="51" spans="1:17" ht="15">
      <c r="A51" s="84"/>
      <c r="B51" s="85" t="str">
        <f>CONCATENATE($H$1,"/",$H$2,"/",$H$3)</f>
        <v>75/65/20</v>
      </c>
      <c r="C51" s="90">
        <f>($K$1^C$77)*C$75*($A$50/1000)</f>
        <v>1400.4</v>
      </c>
      <c r="D51" s="91">
        <f aca="true" t="shared" si="18" ref="D51:Q51">($K$1^D$77)*D$75*($A$50/1000)</f>
        <v>1953</v>
      </c>
      <c r="E51" s="92">
        <f t="shared" si="18"/>
        <v>2507.4</v>
      </c>
      <c r="F51" s="93">
        <f t="shared" si="18"/>
        <v>1400.4</v>
      </c>
      <c r="G51" s="94">
        <f t="shared" si="18"/>
        <v>1976.4</v>
      </c>
      <c r="H51" s="95">
        <f t="shared" si="18"/>
        <v>2485.8</v>
      </c>
      <c r="I51" s="93">
        <f t="shared" si="18"/>
        <v>1344.6000000000001</v>
      </c>
      <c r="J51" s="94">
        <f t="shared" si="18"/>
        <v>1933.2</v>
      </c>
      <c r="K51" s="95">
        <f t="shared" si="18"/>
        <v>2413.8</v>
      </c>
      <c r="L51" s="93">
        <f t="shared" si="18"/>
        <v>1400.4</v>
      </c>
      <c r="M51" s="94">
        <f t="shared" si="18"/>
        <v>1976.4</v>
      </c>
      <c r="N51" s="95">
        <f t="shared" si="18"/>
        <v>2485.8</v>
      </c>
      <c r="O51" s="93">
        <f t="shared" si="18"/>
        <v>1344.6000000000001</v>
      </c>
      <c r="P51" s="94">
        <f t="shared" si="18"/>
        <v>1933.2</v>
      </c>
      <c r="Q51" s="95">
        <f t="shared" si="18"/>
        <v>2413.8</v>
      </c>
    </row>
    <row r="52" spans="1:17" ht="15.75">
      <c r="A52" s="96"/>
      <c r="B52" s="47" t="s">
        <v>36</v>
      </c>
      <c r="C52" s="121">
        <f>kv_instelling(C51,$H$1,$H$2,$H$4)</f>
        <v>6</v>
      </c>
      <c r="D52" s="121">
        <f aca="true" t="shared" si="19" ref="D52:Q52">kv_instelling(D51,$H$1,$H$2,$H$4)</f>
        <v>6</v>
      </c>
      <c r="E52" s="121">
        <f t="shared" si="19"/>
        <v>6</v>
      </c>
      <c r="F52" s="121">
        <f t="shared" si="19"/>
        <v>6</v>
      </c>
      <c r="G52" s="121">
        <f t="shared" si="19"/>
        <v>6</v>
      </c>
      <c r="H52" s="121">
        <f t="shared" si="19"/>
        <v>6</v>
      </c>
      <c r="I52" s="121">
        <f t="shared" si="19"/>
        <v>6</v>
      </c>
      <c r="J52" s="121">
        <f t="shared" si="19"/>
        <v>6</v>
      </c>
      <c r="K52" s="121">
        <f t="shared" si="19"/>
        <v>6</v>
      </c>
      <c r="L52" s="121">
        <f t="shared" si="19"/>
        <v>6</v>
      </c>
      <c r="M52" s="121">
        <f t="shared" si="19"/>
        <v>6</v>
      </c>
      <c r="N52" s="121">
        <f t="shared" si="19"/>
        <v>6</v>
      </c>
      <c r="O52" s="121">
        <f t="shared" si="19"/>
        <v>6</v>
      </c>
      <c r="P52" s="121">
        <f t="shared" si="19"/>
        <v>6</v>
      </c>
      <c r="Q52" s="121">
        <f t="shared" si="19"/>
        <v>6</v>
      </c>
    </row>
    <row r="53" spans="1:17" ht="15">
      <c r="A53" s="84">
        <v>2000</v>
      </c>
      <c r="B53" s="85" t="s">
        <v>0</v>
      </c>
      <c r="C53" s="86">
        <v>1556</v>
      </c>
      <c r="D53" s="87">
        <v>2170</v>
      </c>
      <c r="E53" s="88">
        <v>2786</v>
      </c>
      <c r="F53" s="84">
        <v>1556</v>
      </c>
      <c r="G53" s="89">
        <v>2196</v>
      </c>
      <c r="H53" s="85">
        <v>2762</v>
      </c>
      <c r="I53" s="84">
        <v>1494</v>
      </c>
      <c r="J53" s="89">
        <v>2148</v>
      </c>
      <c r="K53" s="85">
        <v>2682</v>
      </c>
      <c r="L53" s="84">
        <v>1556</v>
      </c>
      <c r="M53" s="89">
        <v>2196</v>
      </c>
      <c r="N53" s="85">
        <v>2762</v>
      </c>
      <c r="O53" s="84">
        <v>1494</v>
      </c>
      <c r="P53" s="89">
        <v>2148</v>
      </c>
      <c r="Q53" s="85">
        <v>2682</v>
      </c>
    </row>
    <row r="54" spans="1:17" ht="15">
      <c r="A54" s="84"/>
      <c r="B54" s="85" t="str">
        <f>CONCATENATE($H$1,"/",$H$2,"/",$H$3)</f>
        <v>75/65/20</v>
      </c>
      <c r="C54" s="90">
        <f>($K$1^C$77)*C$75*($A$53/1000)</f>
        <v>1556</v>
      </c>
      <c r="D54" s="91">
        <f aca="true" t="shared" si="20" ref="D54:Q54">($K$1^D$77)*D$75*($A$53/1000)</f>
        <v>2170</v>
      </c>
      <c r="E54" s="92">
        <f t="shared" si="20"/>
        <v>2786</v>
      </c>
      <c r="F54" s="93">
        <f t="shared" si="20"/>
        <v>1556</v>
      </c>
      <c r="G54" s="94">
        <f t="shared" si="20"/>
        <v>2196</v>
      </c>
      <c r="H54" s="95">
        <f t="shared" si="20"/>
        <v>2762</v>
      </c>
      <c r="I54" s="93">
        <f t="shared" si="20"/>
        <v>1494</v>
      </c>
      <c r="J54" s="94">
        <f t="shared" si="20"/>
        <v>2148</v>
      </c>
      <c r="K54" s="95">
        <f t="shared" si="20"/>
        <v>2682</v>
      </c>
      <c r="L54" s="93">
        <f t="shared" si="20"/>
        <v>1556</v>
      </c>
      <c r="M54" s="94">
        <f t="shared" si="20"/>
        <v>2196</v>
      </c>
      <c r="N54" s="95">
        <f t="shared" si="20"/>
        <v>2762</v>
      </c>
      <c r="O54" s="93">
        <f t="shared" si="20"/>
        <v>1494</v>
      </c>
      <c r="P54" s="94">
        <f t="shared" si="20"/>
        <v>2148</v>
      </c>
      <c r="Q54" s="95">
        <f t="shared" si="20"/>
        <v>2682</v>
      </c>
    </row>
    <row r="55" spans="1:17" ht="15.75">
      <c r="A55" s="96"/>
      <c r="B55" s="47" t="s">
        <v>36</v>
      </c>
      <c r="C55" s="121">
        <f>kv_instelling(C54,$H$1,$H$2,$H$4)</f>
        <v>6</v>
      </c>
      <c r="D55" s="121">
        <f aca="true" t="shared" si="21" ref="D55:Q55">kv_instelling(D54,$H$1,$H$2,$H$4)</f>
        <v>6</v>
      </c>
      <c r="E55" s="121">
        <f t="shared" si="21"/>
        <v>6</v>
      </c>
      <c r="F55" s="121">
        <f t="shared" si="21"/>
        <v>6</v>
      </c>
      <c r="G55" s="121">
        <f t="shared" si="21"/>
        <v>6</v>
      </c>
      <c r="H55" s="121">
        <f t="shared" si="21"/>
        <v>6</v>
      </c>
      <c r="I55" s="121">
        <f t="shared" si="21"/>
        <v>6</v>
      </c>
      <c r="J55" s="121">
        <f t="shared" si="21"/>
        <v>6</v>
      </c>
      <c r="K55" s="121">
        <f t="shared" si="21"/>
        <v>6</v>
      </c>
      <c r="L55" s="121">
        <f t="shared" si="21"/>
        <v>6</v>
      </c>
      <c r="M55" s="121">
        <f t="shared" si="21"/>
        <v>6</v>
      </c>
      <c r="N55" s="121">
        <f t="shared" si="21"/>
        <v>6</v>
      </c>
      <c r="O55" s="121">
        <f t="shared" si="21"/>
        <v>6</v>
      </c>
      <c r="P55" s="121">
        <f t="shared" si="21"/>
        <v>6</v>
      </c>
      <c r="Q55" s="121">
        <f t="shared" si="21"/>
        <v>6</v>
      </c>
    </row>
    <row r="56" spans="1:17" ht="15">
      <c r="A56" s="84">
        <v>2300</v>
      </c>
      <c r="B56" s="85" t="s">
        <v>0</v>
      </c>
      <c r="C56" s="86">
        <v>1789</v>
      </c>
      <c r="D56" s="87">
        <v>2496</v>
      </c>
      <c r="E56" s="88">
        <v>3204</v>
      </c>
      <c r="F56" s="84">
        <v>1789</v>
      </c>
      <c r="G56" s="89">
        <v>2525</v>
      </c>
      <c r="H56" s="85">
        <v>3176</v>
      </c>
      <c r="I56" s="84">
        <v>1718</v>
      </c>
      <c r="J56" s="89">
        <v>2470</v>
      </c>
      <c r="K56" s="85">
        <v>3084</v>
      </c>
      <c r="L56" s="84">
        <v>1789</v>
      </c>
      <c r="M56" s="89">
        <v>2525</v>
      </c>
      <c r="N56" s="85">
        <v>3176</v>
      </c>
      <c r="O56" s="84">
        <v>1718</v>
      </c>
      <c r="P56" s="89">
        <v>2470</v>
      </c>
      <c r="Q56" s="85">
        <v>3084</v>
      </c>
    </row>
    <row r="57" spans="1:17" ht="15">
      <c r="A57" s="84"/>
      <c r="B57" s="85" t="str">
        <f>CONCATENATE($H$1,"/",$H$2,"/",$H$3)</f>
        <v>75/65/20</v>
      </c>
      <c r="C57" s="90">
        <f>($K$1^C$77)*C$75*($A$56/1000)</f>
        <v>1789.3999999999999</v>
      </c>
      <c r="D57" s="91">
        <f aca="true" t="shared" si="22" ref="D57:Q57">($K$1^D$77)*D$75*($A$56/1000)</f>
        <v>2495.5</v>
      </c>
      <c r="E57" s="92">
        <f t="shared" si="22"/>
        <v>3203.8999999999996</v>
      </c>
      <c r="F57" s="93">
        <f t="shared" si="22"/>
        <v>1789.3999999999999</v>
      </c>
      <c r="G57" s="94">
        <f t="shared" si="22"/>
        <v>2525.3999999999996</v>
      </c>
      <c r="H57" s="95">
        <f t="shared" si="22"/>
        <v>3176.2999999999997</v>
      </c>
      <c r="I57" s="93">
        <f t="shared" si="22"/>
        <v>1718.1</v>
      </c>
      <c r="J57" s="94">
        <f t="shared" si="22"/>
        <v>2470.2</v>
      </c>
      <c r="K57" s="95">
        <f t="shared" si="22"/>
        <v>3084.2999999999997</v>
      </c>
      <c r="L57" s="93">
        <f t="shared" si="22"/>
        <v>1789.3999999999999</v>
      </c>
      <c r="M57" s="94">
        <f t="shared" si="22"/>
        <v>2525.3999999999996</v>
      </c>
      <c r="N57" s="95">
        <f t="shared" si="22"/>
        <v>3176.2999999999997</v>
      </c>
      <c r="O57" s="93">
        <f t="shared" si="22"/>
        <v>1718.1</v>
      </c>
      <c r="P57" s="94">
        <f t="shared" si="22"/>
        <v>2470.2</v>
      </c>
      <c r="Q57" s="95">
        <f t="shared" si="22"/>
        <v>3084.2999999999997</v>
      </c>
    </row>
    <row r="58" spans="1:17" ht="15.75">
      <c r="A58" s="96"/>
      <c r="B58" s="47" t="s">
        <v>36</v>
      </c>
      <c r="C58" s="121">
        <f>kv_instelling(C57,$H$1,$H$2,$H$4)</f>
        <v>6</v>
      </c>
      <c r="D58" s="121">
        <f aca="true" t="shared" si="23" ref="D58:Q58">kv_instelling(D57,$H$1,$H$2,$H$4)</f>
        <v>6</v>
      </c>
      <c r="E58" s="121">
        <f t="shared" si="23"/>
        <v>6</v>
      </c>
      <c r="F58" s="121">
        <f t="shared" si="23"/>
        <v>6</v>
      </c>
      <c r="G58" s="121">
        <f t="shared" si="23"/>
        <v>6</v>
      </c>
      <c r="H58" s="121">
        <f t="shared" si="23"/>
        <v>6</v>
      </c>
      <c r="I58" s="121">
        <f t="shared" si="23"/>
        <v>6</v>
      </c>
      <c r="J58" s="121">
        <f t="shared" si="23"/>
        <v>6</v>
      </c>
      <c r="K58" s="121">
        <f t="shared" si="23"/>
        <v>6</v>
      </c>
      <c r="L58" s="121">
        <f t="shared" si="23"/>
        <v>6</v>
      </c>
      <c r="M58" s="121">
        <f t="shared" si="23"/>
        <v>6</v>
      </c>
      <c r="N58" s="121">
        <f t="shared" si="23"/>
        <v>6</v>
      </c>
      <c r="O58" s="121">
        <f t="shared" si="23"/>
        <v>6</v>
      </c>
      <c r="P58" s="121">
        <f t="shared" si="23"/>
        <v>6</v>
      </c>
      <c r="Q58" s="121">
        <f t="shared" si="23"/>
        <v>6</v>
      </c>
    </row>
    <row r="59" spans="1:17" ht="15">
      <c r="A59" s="84">
        <v>2600</v>
      </c>
      <c r="B59" s="85" t="s">
        <v>0</v>
      </c>
      <c r="C59" s="86">
        <v>2023</v>
      </c>
      <c r="D59" s="87">
        <v>2821</v>
      </c>
      <c r="E59" s="88">
        <v>3622</v>
      </c>
      <c r="F59" s="84">
        <v>2023</v>
      </c>
      <c r="G59" s="89">
        <v>2855</v>
      </c>
      <c r="H59" s="85">
        <v>3591</v>
      </c>
      <c r="I59" s="84">
        <v>1942</v>
      </c>
      <c r="J59" s="89">
        <v>2792</v>
      </c>
      <c r="K59" s="85">
        <v>3487</v>
      </c>
      <c r="L59" s="84">
        <v>2023</v>
      </c>
      <c r="M59" s="89">
        <v>2855</v>
      </c>
      <c r="N59" s="85">
        <v>3591</v>
      </c>
      <c r="O59" s="84">
        <v>1942</v>
      </c>
      <c r="P59" s="89">
        <v>2792</v>
      </c>
      <c r="Q59" s="85">
        <v>3487</v>
      </c>
    </row>
    <row r="60" spans="1:17" ht="15">
      <c r="A60" s="84"/>
      <c r="B60" s="85" t="str">
        <f>CONCATENATE($H$1,"/",$H$2,"/",$H$3)</f>
        <v>75/65/20</v>
      </c>
      <c r="C60" s="90">
        <f>($K$1^C$77)*C$75*($A$59/1000)</f>
        <v>2022.8000000000002</v>
      </c>
      <c r="D60" s="91">
        <f aca="true" t="shared" si="24" ref="D60:Q60">($K$1^D$77)*D$75*($A$59/1000)</f>
        <v>2821</v>
      </c>
      <c r="E60" s="92">
        <f t="shared" si="24"/>
        <v>3621.8</v>
      </c>
      <c r="F60" s="93">
        <f t="shared" si="24"/>
        <v>2022.8000000000002</v>
      </c>
      <c r="G60" s="94">
        <f t="shared" si="24"/>
        <v>2854.8</v>
      </c>
      <c r="H60" s="95">
        <f t="shared" si="24"/>
        <v>3590.6</v>
      </c>
      <c r="I60" s="93">
        <f t="shared" si="24"/>
        <v>1942.2</v>
      </c>
      <c r="J60" s="94">
        <f t="shared" si="24"/>
        <v>2792.4</v>
      </c>
      <c r="K60" s="95">
        <f t="shared" si="24"/>
        <v>3486.6</v>
      </c>
      <c r="L60" s="93">
        <f t="shared" si="24"/>
        <v>2022.8000000000002</v>
      </c>
      <c r="M60" s="94">
        <f t="shared" si="24"/>
        <v>2854.8</v>
      </c>
      <c r="N60" s="95">
        <f t="shared" si="24"/>
        <v>3590.6</v>
      </c>
      <c r="O60" s="93">
        <f t="shared" si="24"/>
        <v>1942.2</v>
      </c>
      <c r="P60" s="94">
        <f t="shared" si="24"/>
        <v>2792.4</v>
      </c>
      <c r="Q60" s="95">
        <f t="shared" si="24"/>
        <v>3486.6</v>
      </c>
    </row>
    <row r="61" spans="1:17" ht="15.75">
      <c r="A61" s="96"/>
      <c r="B61" s="47" t="s">
        <v>36</v>
      </c>
      <c r="C61" s="121">
        <f>kv_instelling(C60,$H$1,$H$2,$H$4)</f>
        <v>6</v>
      </c>
      <c r="D61" s="121">
        <f aca="true" t="shared" si="25" ref="D61:Q61">kv_instelling(D60,$H$1,$H$2,$H$4)</f>
        <v>6</v>
      </c>
      <c r="E61" s="121">
        <f t="shared" si="25"/>
        <v>6</v>
      </c>
      <c r="F61" s="121">
        <f t="shared" si="25"/>
        <v>6</v>
      </c>
      <c r="G61" s="121">
        <f t="shared" si="25"/>
        <v>6</v>
      </c>
      <c r="H61" s="121">
        <f t="shared" si="25"/>
        <v>6</v>
      </c>
      <c r="I61" s="121">
        <f t="shared" si="25"/>
        <v>6</v>
      </c>
      <c r="J61" s="121">
        <f t="shared" si="25"/>
        <v>6</v>
      </c>
      <c r="K61" s="121">
        <f t="shared" si="25"/>
        <v>6</v>
      </c>
      <c r="L61" s="121">
        <f t="shared" si="25"/>
        <v>6</v>
      </c>
      <c r="M61" s="121">
        <f t="shared" si="25"/>
        <v>6</v>
      </c>
      <c r="N61" s="121">
        <f t="shared" si="25"/>
        <v>6</v>
      </c>
      <c r="O61" s="121">
        <f t="shared" si="25"/>
        <v>6</v>
      </c>
      <c r="P61" s="121">
        <f t="shared" si="25"/>
        <v>6</v>
      </c>
      <c r="Q61" s="121">
        <f t="shared" si="25"/>
        <v>6</v>
      </c>
    </row>
    <row r="62" spans="1:17" ht="15">
      <c r="A62" s="84">
        <v>3000</v>
      </c>
      <c r="B62" s="85" t="s">
        <v>0</v>
      </c>
      <c r="C62" s="86">
        <v>2334</v>
      </c>
      <c r="D62" s="87">
        <v>3255</v>
      </c>
      <c r="E62" s="88">
        <v>4179</v>
      </c>
      <c r="F62" s="84">
        <v>2334</v>
      </c>
      <c r="G62" s="89">
        <v>3294</v>
      </c>
      <c r="H62" s="85">
        <v>4143</v>
      </c>
      <c r="I62" s="84">
        <v>2241</v>
      </c>
      <c r="J62" s="89">
        <v>3222</v>
      </c>
      <c r="K62" s="85">
        <v>4023</v>
      </c>
      <c r="L62" s="84">
        <v>2334</v>
      </c>
      <c r="M62" s="89">
        <v>3294</v>
      </c>
      <c r="N62" s="85">
        <v>4143</v>
      </c>
      <c r="O62" s="84">
        <v>2241</v>
      </c>
      <c r="P62" s="89">
        <v>3222</v>
      </c>
      <c r="Q62" s="85">
        <v>4023</v>
      </c>
    </row>
    <row r="63" spans="1:17" ht="15">
      <c r="A63" s="98"/>
      <c r="B63" s="99" t="str">
        <f>CONCATENATE($H$1,"/",$H$2,"/",$H$3)</f>
        <v>75/65/20</v>
      </c>
      <c r="C63" s="100">
        <f>($K$1^C$77)*C$75*($A$62/1000)</f>
        <v>2334</v>
      </c>
      <c r="D63" s="101">
        <f aca="true" t="shared" si="26" ref="D63:Q63">($K$1^D$77)*D$75*($A$62/1000)</f>
        <v>3255</v>
      </c>
      <c r="E63" s="102">
        <f t="shared" si="26"/>
        <v>4179</v>
      </c>
      <c r="F63" s="103">
        <f t="shared" si="26"/>
        <v>2334</v>
      </c>
      <c r="G63" s="104">
        <f t="shared" si="26"/>
        <v>3294</v>
      </c>
      <c r="H63" s="105">
        <f t="shared" si="26"/>
        <v>4143</v>
      </c>
      <c r="I63" s="103">
        <f t="shared" si="26"/>
        <v>2241</v>
      </c>
      <c r="J63" s="104">
        <f t="shared" si="26"/>
        <v>3222</v>
      </c>
      <c r="K63" s="105">
        <f t="shared" si="26"/>
        <v>4023</v>
      </c>
      <c r="L63" s="103">
        <f t="shared" si="26"/>
        <v>2334</v>
      </c>
      <c r="M63" s="104">
        <f t="shared" si="26"/>
        <v>3294</v>
      </c>
      <c r="N63" s="105">
        <f t="shared" si="26"/>
        <v>4143</v>
      </c>
      <c r="O63" s="103">
        <f t="shared" si="26"/>
        <v>2241</v>
      </c>
      <c r="P63" s="104">
        <f t="shared" si="26"/>
        <v>3222</v>
      </c>
      <c r="Q63" s="105">
        <f t="shared" si="26"/>
        <v>4023</v>
      </c>
    </row>
    <row r="64" spans="1:17" ht="16.5" thickBot="1">
      <c r="A64" s="106"/>
      <c r="B64" s="47" t="s">
        <v>36</v>
      </c>
      <c r="C64" s="121">
        <f>kv_instelling(C63,$H$1,$H$2,$H$4)</f>
        <v>6</v>
      </c>
      <c r="D64" s="121">
        <f aca="true" t="shared" si="27" ref="D64:Q64">kv_instelling(D63,$H$1,$H$2,$H$4)</f>
        <v>6</v>
      </c>
      <c r="E64" s="121">
        <f t="shared" si="27"/>
        <v>6</v>
      </c>
      <c r="F64" s="121">
        <f t="shared" si="27"/>
        <v>6</v>
      </c>
      <c r="G64" s="121">
        <f t="shared" si="27"/>
        <v>6</v>
      </c>
      <c r="H64" s="121">
        <f t="shared" si="27"/>
        <v>6</v>
      </c>
      <c r="I64" s="121">
        <f t="shared" si="27"/>
        <v>6</v>
      </c>
      <c r="J64" s="121">
        <f t="shared" si="27"/>
        <v>6</v>
      </c>
      <c r="K64" s="121">
        <f t="shared" si="27"/>
        <v>6</v>
      </c>
      <c r="L64" s="121">
        <f t="shared" si="27"/>
        <v>6</v>
      </c>
      <c r="M64" s="121">
        <f t="shared" si="27"/>
        <v>6</v>
      </c>
      <c r="N64" s="121">
        <f t="shared" si="27"/>
        <v>6</v>
      </c>
      <c r="O64" s="121">
        <f t="shared" si="27"/>
        <v>6</v>
      </c>
      <c r="P64" s="121">
        <f t="shared" si="27"/>
        <v>6</v>
      </c>
      <c r="Q64" s="121">
        <f t="shared" si="27"/>
        <v>6</v>
      </c>
    </row>
    <row r="65" spans="1:17" ht="15.75">
      <c r="A65" s="107"/>
      <c r="B65" s="108"/>
      <c r="C65" s="109"/>
      <c r="D65" s="109"/>
      <c r="E65" s="109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</row>
    <row r="66" spans="1:17" ht="15.75" hidden="1">
      <c r="A66" s="107"/>
      <c r="B66" s="108"/>
      <c r="C66" s="111"/>
      <c r="D66" s="111"/>
      <c r="E66" s="111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</row>
    <row r="67" spans="1:17" ht="15.75" hidden="1">
      <c r="A67" s="107"/>
      <c r="B67" s="108"/>
      <c r="C67" s="111"/>
      <c r="D67" s="111"/>
      <c r="E67" s="111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</row>
    <row r="68" spans="1:17" ht="15.75" hidden="1">
      <c r="A68" s="107"/>
      <c r="B68" s="108"/>
      <c r="C68" s="111"/>
      <c r="D68" s="111"/>
      <c r="E68" s="111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</row>
    <row r="69" spans="1:17" ht="15.75" hidden="1">
      <c r="A69" s="107"/>
      <c r="B69" s="108"/>
      <c r="C69" s="111"/>
      <c r="D69" s="111"/>
      <c r="E69" s="111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</row>
    <row r="70" spans="1:17" ht="15.75" hidden="1">
      <c r="A70" s="107"/>
      <c r="B70" s="108"/>
      <c r="C70" s="111"/>
      <c r="D70" s="111"/>
      <c r="E70" s="111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</row>
    <row r="71" spans="1:17" ht="15.75" hidden="1">
      <c r="A71" s="107"/>
      <c r="B71" s="108"/>
      <c r="C71" s="111"/>
      <c r="D71" s="111"/>
      <c r="E71" s="111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</row>
    <row r="72" spans="1:17" ht="15.75" hidden="1">
      <c r="A72" s="107"/>
      <c r="B72" s="108"/>
      <c r="C72" s="111"/>
      <c r="D72" s="111"/>
      <c r="E72" s="111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</row>
    <row r="73" spans="1:17" ht="15.75" hidden="1">
      <c r="A73" s="107"/>
      <c r="B73" s="108"/>
      <c r="C73" s="111"/>
      <c r="D73" s="111"/>
      <c r="E73" s="111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</row>
    <row r="74" spans="3:17" ht="15" hidden="1"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</row>
    <row r="75" spans="1:17" ht="15">
      <c r="A75" s="113" t="s">
        <v>32</v>
      </c>
      <c r="B75" s="113"/>
      <c r="C75" s="114">
        <v>778</v>
      </c>
      <c r="D75" s="115">
        <v>1085</v>
      </c>
      <c r="E75" s="115">
        <v>1393</v>
      </c>
      <c r="F75" s="114">
        <v>778</v>
      </c>
      <c r="G75" s="114">
        <v>1098</v>
      </c>
      <c r="H75" s="114">
        <v>1381</v>
      </c>
      <c r="I75" s="114">
        <v>747</v>
      </c>
      <c r="J75" s="114">
        <v>1074</v>
      </c>
      <c r="K75" s="114">
        <v>1341</v>
      </c>
      <c r="L75" s="114">
        <v>778</v>
      </c>
      <c r="M75" s="114">
        <v>1098</v>
      </c>
      <c r="N75" s="114">
        <v>1381</v>
      </c>
      <c r="O75" s="114">
        <v>747</v>
      </c>
      <c r="P75" s="114">
        <v>1074</v>
      </c>
      <c r="Q75" s="114">
        <v>1341</v>
      </c>
    </row>
    <row r="76" spans="1:17" ht="15">
      <c r="A76" s="113" t="s">
        <v>33</v>
      </c>
      <c r="B76" s="113"/>
      <c r="C76" s="114">
        <v>988</v>
      </c>
      <c r="D76" s="115">
        <v>1381</v>
      </c>
      <c r="E76" s="115">
        <v>1781</v>
      </c>
      <c r="F76" s="114">
        <v>987</v>
      </c>
      <c r="G76" s="114">
        <v>1402</v>
      </c>
      <c r="H76" s="114">
        <v>1771</v>
      </c>
      <c r="I76" s="114">
        <v>955</v>
      </c>
      <c r="J76" s="114">
        <v>1370</v>
      </c>
      <c r="K76" s="114">
        <v>1717</v>
      </c>
      <c r="L76" s="114">
        <v>987</v>
      </c>
      <c r="M76" s="114">
        <v>1402</v>
      </c>
      <c r="N76" s="114">
        <v>1771</v>
      </c>
      <c r="O76" s="114">
        <v>955</v>
      </c>
      <c r="P76" s="114">
        <v>1370</v>
      </c>
      <c r="Q76" s="114">
        <v>1717</v>
      </c>
    </row>
    <row r="77" spans="1:17" ht="15">
      <c r="A77" s="116" t="s">
        <v>34</v>
      </c>
      <c r="B77" s="116"/>
      <c r="C77" s="117">
        <v>1.3129</v>
      </c>
      <c r="D77" s="117">
        <v>1.322</v>
      </c>
      <c r="E77" s="117">
        <v>1.3468</v>
      </c>
      <c r="F77" s="117">
        <v>1.303</v>
      </c>
      <c r="G77" s="117">
        <v>1.3393</v>
      </c>
      <c r="H77" s="117">
        <v>1.3644</v>
      </c>
      <c r="I77" s="117">
        <v>1.3483</v>
      </c>
      <c r="J77" s="117">
        <v>1.3361</v>
      </c>
      <c r="K77" s="117">
        <v>1.3565</v>
      </c>
      <c r="L77" s="117">
        <v>1.303</v>
      </c>
      <c r="M77" s="117">
        <v>1.3393</v>
      </c>
      <c r="N77" s="117">
        <v>1.3644</v>
      </c>
      <c r="O77" s="117">
        <v>1.3483</v>
      </c>
      <c r="P77" s="117">
        <v>1.3361</v>
      </c>
      <c r="Q77" s="117">
        <v>1.3565</v>
      </c>
    </row>
    <row r="78" ht="15"/>
    <row r="79" ht="15">
      <c r="A79" s="118" t="s">
        <v>35</v>
      </c>
    </row>
    <row r="80" ht="15"/>
  </sheetData>
  <sheetProtection sheet="1" objects="1" scenarios="1"/>
  <mergeCells count="9">
    <mergeCell ref="L20:N20"/>
    <mergeCell ref="O20:Q20"/>
    <mergeCell ref="D1:F1"/>
    <mergeCell ref="D2:F2"/>
    <mergeCell ref="D3:F3"/>
    <mergeCell ref="C20:E20"/>
    <mergeCell ref="F20:H20"/>
    <mergeCell ref="I20:K20"/>
    <mergeCell ref="D4:F4"/>
  </mergeCells>
  <dataValidations count="2">
    <dataValidation type="list" allowBlank="1" showInputMessage="1" showErrorMessage="1" sqref="Q1 H1">
      <formula1>aanvoer_retour</formula1>
    </dataValidation>
    <dataValidation type="list" allowBlank="1" showInputMessage="1" showErrorMessage="1" sqref="A2">
      <formula1>landen</formula1>
    </dataValidation>
  </dataValidation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Radson NV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RKO</dc:creator>
  <cp:keywords/>
  <dc:description/>
  <cp:lastModifiedBy>zon_lbr</cp:lastModifiedBy>
  <cp:lastPrinted>2011-05-27T13:11:41Z</cp:lastPrinted>
  <dcterms:created xsi:type="dcterms:W3CDTF">2001-05-15T10:12:12Z</dcterms:created>
  <dcterms:modified xsi:type="dcterms:W3CDTF">2012-05-14T13:29:47Z</dcterms:modified>
  <cp:category/>
  <cp:version/>
  <cp:contentType/>
  <cp:contentStatus/>
</cp:coreProperties>
</file>